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9.xml" ContentType="application/vnd.openxmlformats-officedocument.drawing+xml"/>
  <Override PartName="/xl/charts/chart29.xml" ContentType="application/vnd.openxmlformats-officedocument.drawingml.chart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theme/themeOverride1.xml" ContentType="application/vnd.openxmlformats-officedocument.themeOverride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0" documentId="13_ncr:1_{148FDAA6-42BB-4248-B7A9-187779D82C32}" xr6:coauthVersionLast="47" xr6:coauthVersionMax="47" xr10:uidLastSave="{00000000-0000-0000-0000-000000000000}"/>
  <bookViews>
    <workbookView xWindow="-120" yWindow="-120" windowWidth="29040" windowHeight="15840" tabRatio="623" xr2:uid="{00000000-000D-0000-FFFF-FFFF00000000}"/>
  </bookViews>
  <sheets>
    <sheet name="Inicio" sheetId="13" r:id="rId1"/>
    <sheet name="Fiscalia Gral Est y Órg Central" sheetId="7" r:id="rId2"/>
    <sheet name="Fiscalías Territoriales" sheetId="8" r:id="rId3"/>
    <sheet name="Distribución por Sexo" sheetId="2" r:id="rId4"/>
    <sheet name="Antigüedad-Edad" sheetId="1" r:id="rId5"/>
    <sheet name="Rotación de personal" sheetId="3" r:id="rId6"/>
    <sheet name="Número de Fiscales - Población" sheetId="5" r:id="rId7"/>
    <sheet name="Situaciones Adtvas-Bajas enf." sheetId="6" r:id="rId8"/>
    <sheet name="Exceden Lic. materia concilició" sheetId="9" r:id="rId9"/>
    <sheet name="Composic. Trib Calificadore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5" i="7" l="1"/>
  <c r="Z25" i="7"/>
  <c r="AA24" i="7"/>
  <c r="Z24" i="7"/>
  <c r="AA23" i="7"/>
  <c r="Z23" i="7"/>
  <c r="Z26" i="7" l="1"/>
  <c r="AA26" i="7"/>
  <c r="Y27" i="10"/>
  <c r="X27" i="10"/>
  <c r="J26" i="10"/>
  <c r="E27" i="10"/>
  <c r="D27" i="10"/>
  <c r="F20" i="9"/>
  <c r="F21" i="9"/>
  <c r="F23" i="9"/>
  <c r="F22" i="9"/>
  <c r="F24" i="9"/>
  <c r="F25" i="9"/>
  <c r="F26" i="9"/>
  <c r="F27" i="9"/>
  <c r="R38" i="6"/>
  <c r="R22" i="6"/>
  <c r="R23" i="6"/>
  <c r="R24" i="6"/>
  <c r="R25" i="6"/>
  <c r="P25" i="6" s="1"/>
  <c r="R26" i="6"/>
  <c r="P26" i="6" s="1"/>
  <c r="R27" i="6"/>
  <c r="P27" i="6" s="1"/>
  <c r="R28" i="6"/>
  <c r="P28" i="6" s="1"/>
  <c r="R29" i="6"/>
  <c r="P29" i="6" s="1"/>
  <c r="R30" i="6"/>
  <c r="R31" i="6"/>
  <c r="P31" i="6" s="1"/>
  <c r="R32" i="6"/>
  <c r="R33" i="6"/>
  <c r="P33" i="6" s="1"/>
  <c r="R34" i="6"/>
  <c r="P34" i="6" s="1"/>
  <c r="R35" i="6"/>
  <c r="P35" i="6" s="1"/>
  <c r="R36" i="6"/>
  <c r="P36" i="6" s="1"/>
  <c r="R37" i="6"/>
  <c r="P37" i="6" s="1"/>
  <c r="R21" i="6"/>
  <c r="P22" i="6"/>
  <c r="P30" i="6"/>
  <c r="D42" i="5"/>
  <c r="D4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21" i="5"/>
  <c r="S23" i="1"/>
  <c r="S21" i="1"/>
  <c r="S22" i="1"/>
  <c r="S26" i="1"/>
  <c r="S25" i="1"/>
  <c r="S24" i="1"/>
  <c r="BH22" i="2"/>
  <c r="BG22" i="2"/>
  <c r="P32" i="6" l="1"/>
  <c r="P24" i="6"/>
  <c r="P23" i="6"/>
  <c r="P38" i="6"/>
  <c r="K26" i="10" l="1"/>
  <c r="R39" i="6" l="1"/>
  <c r="Q39" i="6"/>
  <c r="S27" i="1"/>
  <c r="T22" i="1" s="1"/>
  <c r="T27" i="1" l="1"/>
  <c r="T25" i="1"/>
  <c r="T23" i="1"/>
  <c r="T21" i="1"/>
  <c r="T26" i="1"/>
  <c r="T24" i="1"/>
  <c r="AD27" i="2"/>
  <c r="AD25" i="2"/>
  <c r="AD24" i="2"/>
  <c r="AD23" i="2"/>
  <c r="AD21" i="2"/>
  <c r="AD26" i="2"/>
  <c r="AD22" i="2"/>
  <c r="W26" i="2"/>
  <c r="X26" i="2" s="1"/>
  <c r="V26" i="2" s="1"/>
  <c r="W25" i="2"/>
  <c r="W24" i="2"/>
  <c r="W23" i="2"/>
  <c r="W22" i="2"/>
  <c r="W21" i="2"/>
  <c r="P31" i="2"/>
  <c r="O31" i="2"/>
  <c r="N30" i="2"/>
  <c r="Q30" i="2"/>
  <c r="AE26" i="2" l="1"/>
  <c r="AC26" i="2" s="1"/>
  <c r="W27" i="2"/>
  <c r="F19" i="9"/>
  <c r="P21" i="6"/>
  <c r="P39" i="6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21" i="5"/>
  <c r="G22" i="2" l="1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21" i="2"/>
  <c r="Q22" i="2"/>
  <c r="Q23" i="2"/>
  <c r="Q24" i="2"/>
  <c r="Q25" i="2"/>
  <c r="Q26" i="2"/>
  <c r="Q27" i="2"/>
  <c r="Q28" i="2"/>
  <c r="Q29" i="2"/>
  <c r="Q21" i="2"/>
  <c r="Q31" i="2" l="1"/>
  <c r="BF22" i="2" l="1"/>
  <c r="AW40" i="2"/>
  <c r="AX40" i="2"/>
  <c r="AY40" i="2"/>
  <c r="AZ40" i="2"/>
  <c r="BA40" i="2"/>
  <c r="BB40" i="2"/>
  <c r="BC40" i="2"/>
  <c r="AV40" i="2"/>
  <c r="AV41" i="2" l="1"/>
  <c r="AV43" i="2" s="1"/>
  <c r="AZ41" i="2"/>
  <c r="BA43" i="2" s="1"/>
  <c r="AX41" i="2"/>
  <c r="AY43" i="2" s="1"/>
  <c r="BB41" i="2"/>
  <c r="BB43" i="2" s="1"/>
  <c r="F39" i="2"/>
  <c r="E39" i="2"/>
  <c r="N21" i="8"/>
  <c r="U21" i="8"/>
  <c r="AB21" i="8"/>
  <c r="G21" i="8"/>
  <c r="AW43" i="2" l="1"/>
  <c r="BC43" i="2"/>
  <c r="AZ43" i="2"/>
  <c r="AX43" i="2"/>
  <c r="G21" i="7" l="1"/>
  <c r="U21" i="7" l="1"/>
  <c r="N21" i="7"/>
  <c r="F38" i="5" l="1"/>
  <c r="E38" i="5"/>
  <c r="D38" i="5" l="1"/>
  <c r="H18" i="3" l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17" i="3"/>
  <c r="N21" i="2" l="1"/>
  <c r="X21" i="2"/>
  <c r="N22" i="2"/>
  <c r="X22" i="2"/>
  <c r="V22" i="2" s="1"/>
  <c r="N23" i="2"/>
  <c r="X23" i="2"/>
  <c r="V23" i="2" s="1"/>
  <c r="N24" i="2"/>
  <c r="X24" i="2"/>
  <c r="V24" i="2" s="1"/>
  <c r="N25" i="2"/>
  <c r="X25" i="2"/>
  <c r="V25" i="2" s="1"/>
  <c r="N26" i="2"/>
  <c r="N27" i="2"/>
  <c r="N28" i="2"/>
  <c r="N29" i="2"/>
  <c r="V21" i="2" l="1"/>
  <c r="X27" i="2"/>
  <c r="V27" i="2" s="1"/>
  <c r="N31" i="2"/>
  <c r="H24" i="2"/>
  <c r="I24" i="2"/>
  <c r="H22" i="2"/>
  <c r="I22" i="2"/>
  <c r="H32" i="2"/>
  <c r="I32" i="2"/>
  <c r="H31" i="2"/>
  <c r="I31" i="2"/>
  <c r="H38" i="2"/>
  <c r="I38" i="2"/>
  <c r="H30" i="2"/>
  <c r="I30" i="2"/>
  <c r="H28" i="2"/>
  <c r="I28" i="2"/>
  <c r="H36" i="2"/>
  <c r="I36" i="2"/>
  <c r="H25" i="2"/>
  <c r="I25" i="2"/>
  <c r="H23" i="2"/>
  <c r="I23" i="2"/>
  <c r="I21" i="2"/>
  <c r="H21" i="2"/>
  <c r="H26" i="2"/>
  <c r="I26" i="2"/>
  <c r="H37" i="2"/>
  <c r="I37" i="2"/>
  <c r="H35" i="2"/>
  <c r="I35" i="2"/>
  <c r="H27" i="2"/>
  <c r="I27" i="2"/>
  <c r="H34" i="2"/>
  <c r="I34" i="2"/>
  <c r="H33" i="2"/>
  <c r="I33" i="2"/>
  <c r="H29" i="2"/>
  <c r="I29" i="2"/>
  <c r="G39" i="2"/>
  <c r="AE22" i="2"/>
  <c r="AC22" i="2" s="1"/>
  <c r="AE24" i="2"/>
  <c r="AC24" i="2" s="1"/>
  <c r="AE23" i="2"/>
  <c r="AC23" i="2" s="1"/>
  <c r="AE21" i="2"/>
  <c r="AE25" i="2"/>
  <c r="AC25" i="2" s="1"/>
  <c r="AE27" i="2" l="1"/>
  <c r="AC27" i="2" s="1"/>
  <c r="AC21" i="2"/>
  <c r="H39" i="2"/>
  <c r="I39" i="2"/>
</calcChain>
</file>

<file path=xl/sharedStrings.xml><?xml version="1.0" encoding="utf-8"?>
<sst xmlns="http://schemas.openxmlformats.org/spreadsheetml/2006/main" count="451" uniqueCount="162">
  <si>
    <t>Comunidad Autónoma</t>
  </si>
  <si>
    <t>Edad Media</t>
  </si>
  <si>
    <t>Andalucía</t>
  </si>
  <si>
    <t>Aragón</t>
  </si>
  <si>
    <t>Asturias</t>
  </si>
  <si>
    <t>Canarias</t>
  </si>
  <si>
    <t>Cantabria</t>
  </si>
  <si>
    <t>Cataluña</t>
  </si>
  <si>
    <t>Extremadura</t>
  </si>
  <si>
    <t>Galicia</t>
  </si>
  <si>
    <t>La Rioja</t>
  </si>
  <si>
    <t>Madrid</t>
  </si>
  <si>
    <t>Murcia</t>
  </si>
  <si>
    <t>Navarra</t>
  </si>
  <si>
    <t>País Vasco</t>
  </si>
  <si>
    <t>Antigüedad</t>
  </si>
  <si>
    <t>RANGO</t>
  </si>
  <si>
    <t>TOTAL</t>
  </si>
  <si>
    <t>PORCENTAJE</t>
  </si>
  <si>
    <t>Hombre</t>
  </si>
  <si>
    <t>Mujer</t>
  </si>
  <si>
    <t>Fiscal de Sala</t>
  </si>
  <si>
    <t>Fiscal Jefe de Área</t>
  </si>
  <si>
    <t>Fiscal Superior CCAA</t>
  </si>
  <si>
    <t>Total</t>
  </si>
  <si>
    <t>Puestos</t>
  </si>
  <si>
    <t>Porcentaje</t>
  </si>
  <si>
    <t>Total Fiscales</t>
  </si>
  <si>
    <t>Fiscales por cada 100.000 habitantes</t>
  </si>
  <si>
    <t>Población *</t>
  </si>
  <si>
    <t>Castilla - La Mancha</t>
  </si>
  <si>
    <t>Illes Balears</t>
  </si>
  <si>
    <t>Castilla y León</t>
  </si>
  <si>
    <t>Comunitat Valenciana</t>
  </si>
  <si>
    <t>Total habitantes</t>
  </si>
  <si>
    <t>% Mujeres</t>
  </si>
  <si>
    <t xml:space="preserve"> Total (Hombre + Mujer)</t>
  </si>
  <si>
    <t>Tipo de Situación Administrativa</t>
  </si>
  <si>
    <t>Destino</t>
  </si>
  <si>
    <t>Excedencia</t>
  </si>
  <si>
    <t>Servicios Especiales</t>
  </si>
  <si>
    <t>Comisión de Servicios</t>
  </si>
  <si>
    <t>Número de Fiscales</t>
  </si>
  <si>
    <t>Rotaciones salida</t>
  </si>
  <si>
    <t>Rotaciones entrada</t>
  </si>
  <si>
    <t>Varones</t>
  </si>
  <si>
    <t>Mujeres</t>
  </si>
  <si>
    <t>Fiscales Superiores de Comunidad Autónoma</t>
  </si>
  <si>
    <t>Hombres</t>
  </si>
  <si>
    <t xml:space="preserve">Total </t>
  </si>
  <si>
    <t>Fiscales Jefes de las Fiscalías Provinciales</t>
  </si>
  <si>
    <t xml:space="preserve">Fiscales Jefes de Fiscalías de Área </t>
  </si>
  <si>
    <t>Nº bajas por enfermedad</t>
  </si>
  <si>
    <t>Barcelona</t>
  </si>
  <si>
    <t>Valencia/València</t>
  </si>
  <si>
    <t>Sevilla</t>
  </si>
  <si>
    <t>Málaga</t>
  </si>
  <si>
    <t>Bizkaia</t>
  </si>
  <si>
    <t>Provincias tomadas en cuenta para la elaboración estadística</t>
  </si>
  <si>
    <t>Fiscales Jefes de las diez provincias con mayor población de España</t>
  </si>
  <si>
    <t>Fiscales de Sala de la Fiscalía General del Estado</t>
  </si>
  <si>
    <t>Fiscales de Sala de la Audiencia Nacional, Fiscalias Especiales y ante Órganos Constitucionales</t>
  </si>
  <si>
    <t>Órganos no Territoriales</t>
  </si>
  <si>
    <t>Fiscal  Jefe de Área</t>
  </si>
  <si>
    <t>Fiscal Jefe Provincial</t>
  </si>
  <si>
    <t>Órganos no territoriales</t>
  </si>
  <si>
    <t>Órganos no territoriales y Comunidad Autónoma</t>
  </si>
  <si>
    <t>Órganos  no territoriales</t>
  </si>
  <si>
    <t>Cuidado Familiar(hasta2ºgrado)</t>
  </si>
  <si>
    <t>Cuidado hijo(1er y 2º año)</t>
  </si>
  <si>
    <t>Lactancia hijo  &lt; 12 meses</t>
  </si>
  <si>
    <t>Paternidad Informativo</t>
  </si>
  <si>
    <t>Red.  Jornada Enf  Gr. Fami</t>
  </si>
  <si>
    <t>Tribunal 1</t>
  </si>
  <si>
    <t>Tribunal 2</t>
  </si>
  <si>
    <t>Tribunal 3</t>
  </si>
  <si>
    <t>Tribunal 4</t>
  </si>
  <si>
    <t>Tribunal 5</t>
  </si>
  <si>
    <t>Tribunal 6</t>
  </si>
  <si>
    <t>To ta l</t>
  </si>
  <si>
    <t>F is c a l</t>
  </si>
  <si>
    <t>Fiscales de Sala de la Fiscalía del  Tribunal Supremo</t>
  </si>
  <si>
    <t>Órganos no Territoriales y Comunidad Autónoma</t>
  </si>
  <si>
    <t>% Hombres</t>
  </si>
  <si>
    <t>Órganos no territoriales y Comunidades Autónomas</t>
  </si>
  <si>
    <r>
      <t>Fuente:</t>
    </r>
    <r>
      <rPr>
        <sz val="9"/>
        <color theme="3" tint="-0.249977111117893"/>
        <rFont val="Verdana"/>
        <family val="2"/>
      </rPr>
      <t> Instituto Nacional de Estadística</t>
    </r>
  </si>
  <si>
    <t>Comunidades Autónomas</t>
  </si>
  <si>
    <t>Porcentaje de Fiscales por Situacion Administrativa</t>
  </si>
  <si>
    <t>Porcentaje de Fiscales por Bajas de Enfermedad</t>
  </si>
  <si>
    <t>Excedencia / Licencia</t>
  </si>
  <si>
    <t>Presidencia de los Tribunales Calificadores</t>
  </si>
  <si>
    <t>Fiscales por 100.000 habitantes</t>
  </si>
  <si>
    <t>Número de Fiscales por Comunidad Autónoma</t>
  </si>
  <si>
    <t>Edad media de los Fiscales por Órganos no Territoriales y Comunidades Autónomas</t>
  </si>
  <si>
    <t>Antigüedad Media de los Fiscales por órganos no  Territoriales y Comunidades Autónomas</t>
  </si>
  <si>
    <t>Piramide de Edad en la Carrera Fiscal</t>
  </si>
  <si>
    <t>Número de Fiscales por Sexo en Órganos no Territoriales y Comunidades Autónomas</t>
  </si>
  <si>
    <t>Piramide de edad por Sexo en la Carrera Fiscal</t>
  </si>
  <si>
    <t>Porcentaje de Mujeres por Rando de Edad</t>
  </si>
  <si>
    <t>Porcentaje de Hombres por Rango de Edad</t>
  </si>
  <si>
    <t>Antigüedad por Sexo de los Fiscales de las Comunidades Autónomas</t>
  </si>
  <si>
    <t>Edad por Sexo de los Fiscales de las Comunidades Autónomas</t>
  </si>
  <si>
    <t>Cuadros Directivos de la Carrera Fiscal</t>
  </si>
  <si>
    <t>Fiscal Superior
CCAA</t>
  </si>
  <si>
    <t>Fiscales Jefes de las Fiscales Provinciales</t>
  </si>
  <si>
    <t>Fiscales jefes de las Fiscalías de Área</t>
  </si>
  <si>
    <t>Fiscales Jefes de las diez Provincias con mayor población de España</t>
  </si>
  <si>
    <t>Fiscales de Sala de la Fiscalia de Tribunal Supremo</t>
  </si>
  <si>
    <t>Fiscales de Sala de la Audiencia Nacional, Fiscalías Especiales y ante Órganos Constitucionales</t>
  </si>
  <si>
    <t>Distribución por Sexo en Fiscalía General del Estado y Órganos Centrales</t>
  </si>
  <si>
    <t>Distribución por Sexo en Fiscalías Territoriales</t>
  </si>
  <si>
    <t>Distribución por Sexo en la Carrera Fiscal</t>
  </si>
  <si>
    <t>Edad Media y Antigüedad de los miembros de la Carrera Fiscal</t>
  </si>
  <si>
    <t>Índice de Rotación de Fiscales por Órganos no Territoriales y Comunidades Autónomas</t>
  </si>
  <si>
    <t>Número de Fiscales por Comunidad Autónoma y por 100.000 habitantes</t>
  </si>
  <si>
    <t>Situaciones Administrativas y bajas por Enfermedad</t>
  </si>
  <si>
    <t>Excedencias  y Licencias en materia  de conciliación. Distribución por Sexo</t>
  </si>
  <si>
    <t xml:space="preserve">Composición de los Tribunales Calificadores </t>
  </si>
  <si>
    <t>Fuente: Fiscalía General del Estado</t>
  </si>
  <si>
    <t>DE 25 A 29</t>
  </si>
  <si>
    <t>DE 30 A 34</t>
  </si>
  <si>
    <t>DE 35 A 39</t>
  </si>
  <si>
    <t>DE 40 A 44</t>
  </si>
  <si>
    <t>DE 45 A 49</t>
  </si>
  <si>
    <t>DE 50 A 54</t>
  </si>
  <si>
    <t>DE 55 A 59</t>
  </si>
  <si>
    <t>DE 60 A 64</t>
  </si>
  <si>
    <t>DE 65 A 69</t>
  </si>
  <si>
    <t>DE 70 A 72</t>
  </si>
  <si>
    <t>DE 20 A 29</t>
  </si>
  <si>
    <t>DE 30 A 39</t>
  </si>
  <si>
    <t>DE 40 A 49</t>
  </si>
  <si>
    <t>DE 50 A 59</t>
  </si>
  <si>
    <t>DE 60 A 69</t>
  </si>
  <si>
    <t>DE 70 a 72</t>
  </si>
  <si>
    <t>Organos Estatales</t>
  </si>
  <si>
    <t>Maternidad</t>
  </si>
  <si>
    <t>Tribunales Calificadores 2020</t>
  </si>
  <si>
    <t>7*</t>
  </si>
  <si>
    <t>5*</t>
  </si>
  <si>
    <t>Tribunales Calificadores 2019</t>
  </si>
  <si>
    <t>Tribunales Calificadores 2020 (Fiscales)</t>
  </si>
  <si>
    <t>2*</t>
  </si>
  <si>
    <t>Tribunales Calificadores 2019 (Fiscales)</t>
  </si>
  <si>
    <t>*En estos tribunales se produjeron sustituciones de vocales que en dos casos fueron de un hombre por una mujer y en el resto el sustituto era del mismo género que el sustituido.</t>
  </si>
  <si>
    <t>Zaragoza</t>
  </si>
  <si>
    <t>Palma</t>
  </si>
  <si>
    <t>Las Palmas de Gran Canaria</t>
  </si>
  <si>
    <t>Embarazo de Riesgo</t>
  </si>
  <si>
    <t>Cuidado familiar enfermedad grave</t>
  </si>
  <si>
    <t>Matrimonio</t>
  </si>
  <si>
    <t>Tribunales Calificadores 2021</t>
  </si>
  <si>
    <t>Trib. Suplente</t>
  </si>
  <si>
    <t>Tribunales Calificadores 2021 (Fiscales)</t>
  </si>
  <si>
    <t>Fiscales de Sala de Órganos no territoriales</t>
  </si>
  <si>
    <t>Número</t>
  </si>
  <si>
    <t>F.G.E</t>
  </si>
  <si>
    <t>Fiscalía del Tribunal Supremo</t>
  </si>
  <si>
    <t>Fiscalías de la Audiencia Nacional, Fiscalías Especiales  y ante Órganos Constitucionales</t>
  </si>
  <si>
    <t>Totales</t>
  </si>
  <si>
    <t>DISTRIBUCIÓN POR EDAD Y SEXO DE LOS FISCALES DE SALA DE ÓRGANOS NO TERRITORIALES</t>
  </si>
  <si>
    <t>* Cifras oficiales de población resultantes de la revisión del Padrón municipal a 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</si>
</sst>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3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7"/>
      <name val="Verdana"/>
      <family val="2"/>
    </font>
    <font>
      <sz val="11"/>
      <color indexed="8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12"/>
      <color indexed="9"/>
      <name val="Verdana"/>
      <family val="2"/>
    </font>
    <font>
      <sz val="9"/>
      <color indexed="63"/>
      <name val="Verdana"/>
      <family val="2"/>
    </font>
    <font>
      <sz val="9"/>
      <color theme="3" tint="-0.249977111117893"/>
      <name val="Verdana"/>
      <family val="2"/>
    </font>
    <font>
      <b/>
      <sz val="9"/>
      <color theme="3"/>
      <name val="Verdana"/>
      <family val="2"/>
    </font>
    <font>
      <b/>
      <sz val="9"/>
      <color theme="3" tint="-0.249977111117893"/>
      <name val="Verdana"/>
      <family val="2"/>
    </font>
    <font>
      <b/>
      <sz val="14"/>
      <color theme="4" tint="-0.499984740745262"/>
      <name val="Verdana"/>
      <family val="2"/>
    </font>
    <font>
      <sz val="7"/>
      <color theme="3" tint="-0.249977111117893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4"/>
      <name val="Verdana"/>
      <family val="2"/>
    </font>
    <font>
      <b/>
      <sz val="11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/>
      <bottom style="medium">
        <color theme="3" tint="-0.249977111117893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/>
      </bottom>
      <diagonal/>
    </border>
    <border>
      <left style="thin">
        <color theme="0"/>
      </left>
      <right style="thin">
        <color theme="0"/>
      </right>
      <top style="medium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medium">
        <color theme="3"/>
      </top>
      <bottom/>
      <diagonal/>
    </border>
    <border>
      <left/>
      <right style="thin">
        <color theme="0"/>
      </right>
      <top style="medium">
        <color theme="3"/>
      </top>
      <bottom/>
      <diagonal/>
    </border>
    <border>
      <left style="thin">
        <color theme="0"/>
      </left>
      <right/>
      <top/>
      <bottom style="medium">
        <color theme="3"/>
      </bottom>
      <diagonal/>
    </border>
    <border>
      <left/>
      <right style="thin">
        <color theme="0"/>
      </right>
      <top/>
      <bottom style="medium">
        <color theme="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164" fontId="19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60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6" fillId="0" borderId="0" xfId="0" applyFont="1"/>
    <xf numFmtId="0" fontId="7" fillId="0" borderId="0" xfId="0" applyFont="1"/>
    <xf numFmtId="0" fontId="0" fillId="0" borderId="5" xfId="0" applyBorder="1"/>
    <xf numFmtId="0" fontId="8" fillId="0" borderId="0" xfId="0" applyFont="1"/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2" xfId="0" applyFont="1" applyBorder="1"/>
    <xf numFmtId="0" fontId="11" fillId="0" borderId="0" xfId="0" applyFont="1" applyBorder="1"/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Fill="1" applyAlignment="1"/>
    <xf numFmtId="3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9" fontId="14" fillId="0" borderId="0" xfId="1" applyFont="1"/>
    <xf numFmtId="3" fontId="6" fillId="0" borderId="0" xfId="0" applyNumberFormat="1" applyFont="1"/>
    <xf numFmtId="3" fontId="15" fillId="0" borderId="0" xfId="0" applyNumberFormat="1" applyFont="1" applyBorder="1" applyAlignment="1">
      <alignment horizontal="center" vertical="center"/>
    </xf>
    <xf numFmtId="3" fontId="16" fillId="0" borderId="1" xfId="0" applyNumberFormat="1" applyFont="1" applyBorder="1"/>
    <xf numFmtId="0" fontId="6" fillId="0" borderId="6" xfId="0" applyNumberFormat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9" fontId="12" fillId="4" borderId="7" xfId="1" applyFont="1" applyFill="1" applyBorder="1" applyAlignment="1" applyProtection="1">
      <alignment horizontal="center" vertical="center" wrapText="1"/>
      <protection locked="0"/>
    </xf>
    <xf numFmtId="0" fontId="17" fillId="5" borderId="10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vertical="center" wrapText="1"/>
    </xf>
    <xf numFmtId="3" fontId="6" fillId="0" borderId="9" xfId="0" applyNumberFormat="1" applyFont="1" applyBorder="1"/>
    <xf numFmtId="0" fontId="17" fillId="5" borderId="12" xfId="0" applyFont="1" applyFill="1" applyBorder="1" applyAlignment="1">
      <alignment horizontal="left" vertical="center" wrapText="1"/>
    </xf>
    <xf numFmtId="0" fontId="6" fillId="0" borderId="13" xfId="0" applyNumberFormat="1" applyFont="1" applyBorder="1" applyAlignment="1">
      <alignment horizontal="center" vertical="center"/>
    </xf>
    <xf numFmtId="9" fontId="6" fillId="0" borderId="13" xfId="1" applyFont="1" applyBorder="1" applyAlignment="1">
      <alignment horizontal="center" vertical="center"/>
    </xf>
    <xf numFmtId="3" fontId="18" fillId="6" borderId="5" xfId="0" applyNumberFormat="1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9" fontId="12" fillId="4" borderId="8" xfId="1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left" vertical="center"/>
    </xf>
    <xf numFmtId="3" fontId="21" fillId="0" borderId="0" xfId="0" applyNumberFormat="1" applyFont="1"/>
    <xf numFmtId="3" fontId="15" fillId="0" borderId="1" xfId="0" applyNumberFormat="1" applyFont="1" applyBorder="1" applyAlignment="1">
      <alignment horizontal="center" vertical="center"/>
    </xf>
    <xf numFmtId="3" fontId="22" fillId="0" borderId="0" xfId="0" applyNumberFormat="1" applyFont="1"/>
    <xf numFmtId="3" fontId="15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3" fontId="6" fillId="0" borderId="6" xfId="0" applyNumberFormat="1" applyFont="1" applyBorder="1" applyAlignment="1">
      <alignment horizontal="center" vertical="center"/>
    </xf>
    <xf numFmtId="0" fontId="6" fillId="0" borderId="0" xfId="0" applyFont="1" applyBorder="1"/>
    <xf numFmtId="3" fontId="15" fillId="0" borderId="16" xfId="0" applyNumberFormat="1" applyFont="1" applyFill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3" fontId="24" fillId="0" borderId="18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4" fontId="15" fillId="0" borderId="19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left" vertical="center"/>
    </xf>
    <xf numFmtId="0" fontId="25" fillId="0" borderId="0" xfId="0" applyFont="1"/>
    <xf numFmtId="164" fontId="6" fillId="0" borderId="0" xfId="4" applyFont="1"/>
    <xf numFmtId="2" fontId="6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6" fillId="0" borderId="25" xfId="0" applyFont="1" applyBorder="1"/>
    <xf numFmtId="0" fontId="6" fillId="0" borderId="26" xfId="0" applyFont="1" applyBorder="1"/>
    <xf numFmtId="0" fontId="6" fillId="0" borderId="5" xfId="0" applyFont="1" applyBorder="1"/>
    <xf numFmtId="0" fontId="7" fillId="0" borderId="5" xfId="0" applyFont="1" applyBorder="1"/>
    <xf numFmtId="0" fontId="6" fillId="0" borderId="22" xfId="0" applyFont="1" applyBorder="1"/>
    <xf numFmtId="0" fontId="6" fillId="0" borderId="29" xfId="0" applyNumberFormat="1" applyFont="1" applyBorder="1" applyAlignment="1">
      <alignment horizontal="center" vertical="center"/>
    </xf>
    <xf numFmtId="0" fontId="6" fillId="0" borderId="23" xfId="0" applyFont="1" applyBorder="1"/>
    <xf numFmtId="0" fontId="6" fillId="0" borderId="31" xfId="0" applyFont="1" applyBorder="1"/>
    <xf numFmtId="0" fontId="6" fillId="0" borderId="30" xfId="0" applyFont="1" applyBorder="1"/>
    <xf numFmtId="0" fontId="6" fillId="0" borderId="32" xfId="0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7" xfId="0" applyFont="1" applyBorder="1"/>
    <xf numFmtId="1" fontId="12" fillId="6" borderId="2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36" xfId="0" applyFont="1" applyBorder="1"/>
    <xf numFmtId="0" fontId="6" fillId="0" borderId="33" xfId="0" applyFont="1" applyBorder="1"/>
    <xf numFmtId="0" fontId="0" fillId="0" borderId="42" xfId="0" applyBorder="1" applyAlignment="1"/>
    <xf numFmtId="1" fontId="6" fillId="0" borderId="13" xfId="0" applyNumberFormat="1" applyFont="1" applyBorder="1" applyAlignment="1">
      <alignment horizontal="center" vertical="center"/>
    </xf>
    <xf numFmtId="3" fontId="27" fillId="7" borderId="5" xfId="0" applyNumberFormat="1" applyFont="1" applyFill="1" applyBorder="1" applyAlignment="1">
      <alignment horizontal="center" vertical="center" wrapText="1"/>
    </xf>
    <xf numFmtId="9" fontId="6" fillId="0" borderId="45" xfId="1" applyFont="1" applyBorder="1"/>
    <xf numFmtId="3" fontId="12" fillId="6" borderId="5" xfId="0" applyNumberFormat="1" applyFont="1" applyFill="1" applyBorder="1" applyAlignment="1">
      <alignment vertical="center" wrapText="1"/>
    </xf>
    <xf numFmtId="0" fontId="6" fillId="8" borderId="23" xfId="0" applyFont="1" applyFill="1" applyBorder="1" applyAlignment="1">
      <alignment horizontal="center"/>
    </xf>
    <xf numFmtId="0" fontId="24" fillId="0" borderId="0" xfId="0" applyFont="1"/>
    <xf numFmtId="0" fontId="18" fillId="4" borderId="9" xfId="0" applyFont="1" applyFill="1" applyBorder="1" applyAlignment="1">
      <alignment horizontal="left" vertical="center" wrapText="1"/>
    </xf>
    <xf numFmtId="0" fontId="18" fillId="4" borderId="0" xfId="0" applyFont="1" applyFill="1" applyAlignment="1">
      <alignment horizontal="center"/>
    </xf>
    <xf numFmtId="9" fontId="18" fillId="4" borderId="0" xfId="1" applyFont="1" applyFill="1" applyAlignment="1">
      <alignment horizontal="center"/>
    </xf>
    <xf numFmtId="0" fontId="18" fillId="4" borderId="10" xfId="0" applyFont="1" applyFill="1" applyBorder="1" applyAlignment="1">
      <alignment horizontal="left" vertical="center" wrapText="1"/>
    </xf>
    <xf numFmtId="9" fontId="12" fillId="4" borderId="6" xfId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3" xfId="0" applyFont="1" applyBorder="1"/>
    <xf numFmtId="0" fontId="30" fillId="5" borderId="3" xfId="0" applyFont="1" applyFill="1" applyBorder="1" applyAlignment="1">
      <alignment horizontal="left" wrapText="1"/>
    </xf>
    <xf numFmtId="0" fontId="33" fillId="3" borderId="4" xfId="0" applyFont="1" applyFill="1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/>
    </xf>
    <xf numFmtId="0" fontId="32" fillId="0" borderId="4" xfId="0" applyFont="1" applyBorder="1"/>
    <xf numFmtId="1" fontId="32" fillId="0" borderId="4" xfId="0" applyNumberFormat="1" applyFont="1" applyBorder="1"/>
    <xf numFmtId="0" fontId="34" fillId="2" borderId="0" xfId="0" applyFont="1" applyFill="1"/>
    <xf numFmtId="1" fontId="34" fillId="2" borderId="0" xfId="0" applyNumberFormat="1" applyFont="1" applyFill="1"/>
    <xf numFmtId="0" fontId="29" fillId="0" borderId="15" xfId="5" applyFont="1" applyBorder="1" applyAlignment="1" applyProtection="1">
      <alignment horizontal="left" vertical="center"/>
    </xf>
    <xf numFmtId="0" fontId="29" fillId="0" borderId="47" xfId="5" applyFont="1" applyBorder="1" applyAlignment="1" applyProtection="1">
      <alignment horizontal="left" vertical="center"/>
    </xf>
    <xf numFmtId="0" fontId="29" fillId="0" borderId="46" xfId="5" applyFont="1" applyBorder="1" applyAlignment="1" applyProtection="1">
      <alignment horizontal="left" vertical="center"/>
    </xf>
    <xf numFmtId="0" fontId="0" fillId="0" borderId="0" xfId="0"/>
    <xf numFmtId="0" fontId="32" fillId="9" borderId="4" xfId="0" applyFont="1" applyFill="1" applyBorder="1" applyAlignment="1">
      <alignment horizontal="center" vertical="center"/>
    </xf>
    <xf numFmtId="0" fontId="26" fillId="7" borderId="43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2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3" fontId="18" fillId="6" borderId="5" xfId="0" applyNumberFormat="1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8" fillId="6" borderId="46" xfId="0" applyNumberFormat="1" applyFont="1" applyFill="1" applyBorder="1" applyAlignment="1">
      <alignment horizontal="center" vertical="center" wrapText="1"/>
    </xf>
    <xf numFmtId="3" fontId="6" fillId="0" borderId="44" xfId="0" applyNumberFormat="1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3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0" fontId="26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7" xfId="0" applyNumberFormat="1" applyFont="1" applyBorder="1" applyAlignment="1">
      <alignment horizontal="right" vertical="center"/>
    </xf>
    <xf numFmtId="0" fontId="26" fillId="7" borderId="28" xfId="0" applyNumberFormat="1" applyFont="1" applyFill="1" applyBorder="1" applyAlignment="1" applyProtection="1">
      <alignment horizontal="center" vertical="center" wrapText="1"/>
      <protection locked="0"/>
    </xf>
    <xf numFmtId="3" fontId="12" fillId="6" borderId="5" xfId="0" applyNumberFormat="1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26" fillId="7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30" xfId="0" applyNumberFormat="1" applyFont="1" applyFill="1" applyBorder="1" applyAlignment="1" applyProtection="1">
      <alignment horizontal="center" vertical="center" wrapText="1"/>
      <protection locked="0"/>
    </xf>
    <xf numFmtId="1" fontId="12" fillId="6" borderId="5" xfId="0" applyNumberFormat="1" applyFont="1" applyFill="1" applyBorder="1" applyAlignment="1">
      <alignment horizontal="center" vertical="center" wrapText="1"/>
    </xf>
    <xf numFmtId="0" fontId="26" fillId="7" borderId="38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39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40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41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22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Hipervínculo" xfId="5" builtinId="8"/>
    <cellStyle name="Millares" xfId="4" builtinId="3"/>
    <cellStyle name="Normal" xfId="0" builtinId="0"/>
    <cellStyle name="Normal 2" xfId="2" xr:uid="{00000000-0005-0000-0000-000003000000}"/>
    <cellStyle name="Normal 3" xfId="3" xr:uid="{00000000-0005-0000-0000-000004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de Sala de la Fiscalía</a:t>
            </a:r>
            <a:r>
              <a:rPr lang="en-US" baseline="0"/>
              <a:t> General del Estado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Central'!$D$20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015-402F-B557-4AF5DE32E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'Fiscalia Gral Est y Órg Central'!$E$20:$F$20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Central'!$E$21:$F$21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5-402F-B557-4AF5DE32E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565248"/>
        <c:axId val="242766592"/>
      </c:barChart>
      <c:catAx>
        <c:axId val="2405652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2766592"/>
        <c:crosses val="autoZero"/>
        <c:auto val="1"/>
        <c:lblAlgn val="ctr"/>
        <c:lblOffset val="100"/>
        <c:noMultiLvlLbl val="0"/>
      </c:catAx>
      <c:valAx>
        <c:axId val="24276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565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Territoriales'!$K$20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5CE-4511-81F5-10F704304C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Territoriales'!$L$20:$M$20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Territoriales'!$L$21:$M$21</c:f>
              <c:numCache>
                <c:formatCode>General</c:formatCode>
                <c:ptCount val="2"/>
                <c:pt idx="0">
                  <c:v>26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E-4511-81F5-10F704304C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Territoriales'!$R$20</c:f>
              <c:strCache>
                <c:ptCount val="1"/>
                <c:pt idx="0">
                  <c:v>Fiscales Jefes de Fiscalías de Área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242-44E8-8681-2BC30DB52E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Territoriales'!$S$20:$T$20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Territoriales'!$S$21:$T$21</c:f>
              <c:numCache>
                <c:formatCode>General</c:formatCode>
                <c:ptCount val="2"/>
                <c:pt idx="0">
                  <c:v>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2-44E8-8681-2BC30DB52E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0766592"/>
        <c:axId val="244415104"/>
      </c:barChart>
      <c:catAx>
        <c:axId val="1407665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4415104"/>
        <c:crosses val="autoZero"/>
        <c:auto val="1"/>
        <c:lblAlgn val="ctr"/>
        <c:lblOffset val="100"/>
        <c:noMultiLvlLbl val="0"/>
      </c:catAx>
      <c:valAx>
        <c:axId val="24441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76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las</a:t>
            </a:r>
            <a:r>
              <a:rPr lang="es-ES" baseline="0"/>
              <a:t> diez provincias con mayor población de España</a:t>
            </a:r>
            <a:endParaRPr lang="es-ES"/>
          </a:p>
        </c:rich>
      </c:tx>
      <c:layout>
        <c:manualLayout>
          <c:xMode val="edge"/>
          <c:yMode val="edge"/>
          <c:x val="0.11056159845328398"/>
          <c:y val="2.103464877541191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1896386133087"/>
          <c:y val="0.34415552293251472"/>
          <c:w val="0.71284711286089242"/>
          <c:h val="0.50307847613722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Territoriales'!$Y$20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59-4562-86AA-E917733E97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Territoriales'!$Z$20:$AA$20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Territoriales'!$Z$21:$AA$21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9-4562-86AA-E917733E97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425856"/>
        <c:axId val="141304192"/>
      </c:barChart>
      <c:catAx>
        <c:axId val="2444258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1304192"/>
        <c:crosses val="autoZero"/>
        <c:auto val="1"/>
        <c:lblAlgn val="ctr"/>
        <c:lblOffset val="100"/>
        <c:noMultiLvlLbl val="0"/>
      </c:catAx>
      <c:valAx>
        <c:axId val="141304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42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Jefes Fiscalías de Área</a:t>
            </a:r>
          </a:p>
        </c:rich>
      </c:tx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Territoriales'!$R$20</c:f>
              <c:strCache>
                <c:ptCount val="1"/>
                <c:pt idx="0">
                  <c:v>Fiscales Jefes de Fiscalías de Área </c:v>
                </c:pt>
              </c:strCache>
            </c:strRef>
          </c:tx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CD3-478A-ABC3-B4894156D3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Territoriales'!$S$20:$T$20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Territoriales'!$S$21:$T$21</c:f>
              <c:numCache>
                <c:formatCode>General</c:formatCode>
                <c:ptCount val="2"/>
                <c:pt idx="0">
                  <c:v>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78A-ABC3-B4894156D3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Jefes de las diez provincias con mayor población de España</a:t>
            </a:r>
          </a:p>
        </c:rich>
      </c:tx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Territoriales'!$Y$20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D3EF-4A94-B5D6-A8B02B48AB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Territoriales'!$Z$20:$AA$20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Territoriales'!$Z$21:$AA$21</c:f>
              <c:numCache>
                <c:formatCode>General</c:formatCode>
                <c:ptCount val="2"/>
                <c:pt idx="0">
                  <c:v>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F-4A94-B5D6-A8B02B48AB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Distribución por sexo en Órganos no Territoriales y  las distintas CCAA: Edad</a:t>
            </a:r>
          </a:p>
        </c:rich>
      </c:tx>
      <c:layout>
        <c:manualLayout>
          <c:xMode val="edge"/>
          <c:yMode val="edge"/>
          <c:x val="0.18830453360565425"/>
          <c:y val="1.237825117397549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204819277108383E-2"/>
          <c:y val="0.11914893617021277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Sexo'!$AP$20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strRef>
              <c:f>'Distribución por Sexo'!$AO$21:$AO$38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Sexo'!$AP$21:$AP$38</c:f>
              <c:numCache>
                <c:formatCode>0</c:formatCode>
                <c:ptCount val="18"/>
                <c:pt idx="0">
                  <c:v>58</c:v>
                </c:pt>
                <c:pt idx="1">
                  <c:v>45</c:v>
                </c:pt>
                <c:pt idx="2">
                  <c:v>40</c:v>
                </c:pt>
                <c:pt idx="3">
                  <c:v>53</c:v>
                </c:pt>
                <c:pt idx="4">
                  <c:v>42</c:v>
                </c:pt>
                <c:pt idx="5">
                  <c:v>51</c:v>
                </c:pt>
                <c:pt idx="6">
                  <c:v>46</c:v>
                </c:pt>
                <c:pt idx="7">
                  <c:v>49</c:v>
                </c:pt>
                <c:pt idx="8">
                  <c:v>41</c:v>
                </c:pt>
                <c:pt idx="9">
                  <c:v>46</c:v>
                </c:pt>
                <c:pt idx="10">
                  <c:v>45</c:v>
                </c:pt>
                <c:pt idx="11">
                  <c:v>47</c:v>
                </c:pt>
                <c:pt idx="12">
                  <c:v>43</c:v>
                </c:pt>
                <c:pt idx="13">
                  <c:v>48</c:v>
                </c:pt>
                <c:pt idx="14">
                  <c:v>49</c:v>
                </c:pt>
                <c:pt idx="15">
                  <c:v>47</c:v>
                </c:pt>
                <c:pt idx="16">
                  <c:v>50</c:v>
                </c:pt>
                <c:pt idx="1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D-4ED2-8FCF-ADF296EB8D46}"/>
            </c:ext>
          </c:extLst>
        </c:ser>
        <c:ser>
          <c:idx val="1"/>
          <c:order val="1"/>
          <c:tx>
            <c:strRef>
              <c:f>'Distribución por Sexo'!$AQ$20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'Distribución por Sexo'!$AO$21:$AO$38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Sexo'!$AQ$21:$AQ$38</c:f>
              <c:numCache>
                <c:formatCode>0</c:formatCode>
                <c:ptCount val="18"/>
                <c:pt idx="0">
                  <c:v>60</c:v>
                </c:pt>
                <c:pt idx="1">
                  <c:v>52</c:v>
                </c:pt>
                <c:pt idx="2">
                  <c:v>58</c:v>
                </c:pt>
                <c:pt idx="3">
                  <c:v>53</c:v>
                </c:pt>
                <c:pt idx="4">
                  <c:v>47</c:v>
                </c:pt>
                <c:pt idx="5">
                  <c:v>52</c:v>
                </c:pt>
                <c:pt idx="6">
                  <c:v>52</c:v>
                </c:pt>
                <c:pt idx="7">
                  <c:v>56</c:v>
                </c:pt>
                <c:pt idx="8">
                  <c:v>45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50</c:v>
                </c:pt>
                <c:pt idx="13">
                  <c:v>52</c:v>
                </c:pt>
                <c:pt idx="14">
                  <c:v>51</c:v>
                </c:pt>
                <c:pt idx="15">
                  <c:v>51</c:v>
                </c:pt>
                <c:pt idx="16">
                  <c:v>52</c:v>
                </c:pt>
                <c:pt idx="1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4D-4ED2-8FCF-ADF296EB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09184"/>
        <c:axId val="213710720"/>
      </c:barChart>
      <c:catAx>
        <c:axId val="2137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10720"/>
        <c:crosses val="autoZero"/>
        <c:auto val="1"/>
        <c:lblAlgn val="ctr"/>
        <c:lblOffset val="100"/>
        <c:noMultiLvlLbl val="0"/>
      </c:catAx>
      <c:valAx>
        <c:axId val="213710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3709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100445208854012"/>
          <c:y val="0.16173653352417919"/>
          <c:w val="0.24708468501398639"/>
          <c:h val="5.322416245753594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Órganos no territoriales y en las distintas CCAA: Antigüedad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'Distribución por Sexo'!$AJ$20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Sexo'!$AI$21:$AI$38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Sexo'!$AJ$21:$AJ$38</c:f>
              <c:numCache>
                <c:formatCode>0.0</c:formatCode>
                <c:ptCount val="18"/>
                <c:pt idx="0">
                  <c:v>31</c:v>
                </c:pt>
                <c:pt idx="1">
                  <c:v>15.62</c:v>
                </c:pt>
                <c:pt idx="2">
                  <c:v>24.74</c:v>
                </c:pt>
                <c:pt idx="3">
                  <c:v>25.02</c:v>
                </c:pt>
                <c:pt idx="4">
                  <c:v>12.12</c:v>
                </c:pt>
                <c:pt idx="5">
                  <c:v>22.01</c:v>
                </c:pt>
                <c:pt idx="6">
                  <c:v>15.79</c:v>
                </c:pt>
                <c:pt idx="7">
                  <c:v>19.760000000000002</c:v>
                </c:pt>
                <c:pt idx="8">
                  <c:v>12.38</c:v>
                </c:pt>
                <c:pt idx="9">
                  <c:v>16.62</c:v>
                </c:pt>
                <c:pt idx="10">
                  <c:v>15.22</c:v>
                </c:pt>
                <c:pt idx="11">
                  <c:v>17.350000000000001</c:v>
                </c:pt>
                <c:pt idx="12">
                  <c:v>13.92</c:v>
                </c:pt>
                <c:pt idx="13">
                  <c:v>16.88</c:v>
                </c:pt>
                <c:pt idx="14">
                  <c:v>20.07</c:v>
                </c:pt>
                <c:pt idx="15">
                  <c:v>16.41</c:v>
                </c:pt>
                <c:pt idx="16">
                  <c:v>23.36</c:v>
                </c:pt>
                <c:pt idx="17">
                  <c:v>13.99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8-40C1-8B36-648DFBB4A82C}"/>
            </c:ext>
          </c:extLst>
        </c:ser>
        <c:ser>
          <c:idx val="1"/>
          <c:order val="1"/>
          <c:tx>
            <c:strRef>
              <c:f>'Distribución por Sexo'!$AK$20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dLbls>
            <c:delete val="1"/>
          </c:dLbls>
          <c:cat>
            <c:strRef>
              <c:f>'Distribución por Sexo'!$AI$21:$AI$38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Sexo'!$AK$21:$AK$38</c:f>
              <c:numCache>
                <c:formatCode>0.0</c:formatCode>
                <c:ptCount val="18"/>
                <c:pt idx="0">
                  <c:v>32.590000000000003</c:v>
                </c:pt>
                <c:pt idx="1">
                  <c:v>22.59</c:v>
                </c:pt>
                <c:pt idx="2">
                  <c:v>28.62</c:v>
                </c:pt>
                <c:pt idx="3">
                  <c:v>25.07</c:v>
                </c:pt>
                <c:pt idx="4">
                  <c:v>16.98</c:v>
                </c:pt>
                <c:pt idx="5">
                  <c:v>23.88</c:v>
                </c:pt>
                <c:pt idx="6">
                  <c:v>22.4</c:v>
                </c:pt>
                <c:pt idx="7">
                  <c:v>26.89</c:v>
                </c:pt>
                <c:pt idx="8">
                  <c:v>16.07</c:v>
                </c:pt>
                <c:pt idx="9">
                  <c:v>22.38</c:v>
                </c:pt>
                <c:pt idx="10">
                  <c:v>23.02</c:v>
                </c:pt>
                <c:pt idx="11">
                  <c:v>21.77</c:v>
                </c:pt>
                <c:pt idx="12">
                  <c:v>21.3</c:v>
                </c:pt>
                <c:pt idx="13">
                  <c:v>22.46</c:v>
                </c:pt>
                <c:pt idx="14">
                  <c:v>21.74</c:v>
                </c:pt>
                <c:pt idx="15">
                  <c:v>21.89</c:v>
                </c:pt>
                <c:pt idx="16">
                  <c:v>24.75</c:v>
                </c:pt>
                <c:pt idx="17">
                  <c:v>16.27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8-40C1-8B36-648DFBB4A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748736"/>
        <c:axId val="213750528"/>
      </c:barChart>
      <c:catAx>
        <c:axId val="2137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50528"/>
        <c:crosses val="autoZero"/>
        <c:auto val="1"/>
        <c:lblAlgn val="ctr"/>
        <c:lblOffset val="100"/>
        <c:noMultiLvlLbl val="0"/>
      </c:catAx>
      <c:valAx>
        <c:axId val="21375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748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Cuadros</a:t>
            </a:r>
            <a:r>
              <a:rPr lang="es-ES" baseline="0"/>
              <a:t> directivos de la Carrera Fiscal</a:t>
            </a:r>
            <a:endParaRPr lang="es-ES"/>
          </a:p>
        </c:rich>
      </c:tx>
      <c:layout>
        <c:manualLayout>
          <c:xMode val="edge"/>
          <c:yMode val="edge"/>
          <c:x val="6.226415094339631E-2"/>
          <c:y val="1.567398119122256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'Distribución por Sexo'!$BG$21:$BH$21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'Distribución por Sexo'!$BG$22:$BH$22</c:f>
              <c:numCache>
                <c:formatCode>#,##0</c:formatCode>
                <c:ptCount val="2"/>
                <c:pt idx="0">
                  <c:v>54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5A2-888E-70B37B89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Distribución</a:t>
            </a:r>
            <a:r>
              <a:rPr lang="es-ES" baseline="0"/>
              <a:t> por sexo en Órganos no territoriales y  las distintas CCAA: Número de Fiscales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2100492834079"/>
          <c:y val="0.19630479828465375"/>
          <c:w val="0.73007177500870646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'Distribución por Sexo'!$D$21:$D$38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Sexo'!$E$21:$E$38</c:f>
              <c:numCache>
                <c:formatCode>General</c:formatCode>
                <c:ptCount val="18"/>
                <c:pt idx="0">
                  <c:v>75</c:v>
                </c:pt>
                <c:pt idx="1">
                  <c:v>283</c:v>
                </c:pt>
                <c:pt idx="2">
                  <c:v>40</c:v>
                </c:pt>
                <c:pt idx="3">
                  <c:v>30</c:v>
                </c:pt>
                <c:pt idx="4">
                  <c:v>71</c:v>
                </c:pt>
                <c:pt idx="5">
                  <c:v>18</c:v>
                </c:pt>
                <c:pt idx="6">
                  <c:v>59</c:v>
                </c:pt>
                <c:pt idx="7">
                  <c:v>85</c:v>
                </c:pt>
                <c:pt idx="8">
                  <c:v>302</c:v>
                </c:pt>
                <c:pt idx="9">
                  <c:v>181</c:v>
                </c:pt>
                <c:pt idx="10">
                  <c:v>34</c:v>
                </c:pt>
                <c:pt idx="11">
                  <c:v>91</c:v>
                </c:pt>
                <c:pt idx="12">
                  <c:v>47</c:v>
                </c:pt>
                <c:pt idx="13">
                  <c:v>8</c:v>
                </c:pt>
                <c:pt idx="14">
                  <c:v>243</c:v>
                </c:pt>
                <c:pt idx="15">
                  <c:v>42</c:v>
                </c:pt>
                <c:pt idx="16">
                  <c:v>16</c:v>
                </c:pt>
                <c:pt idx="1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D-449F-BAAF-3807D008415F}"/>
            </c:ext>
          </c:extLst>
        </c:ser>
        <c:ser>
          <c:idx val="1"/>
          <c:order val="1"/>
          <c:tx>
            <c:v>Hombre</c:v>
          </c:tx>
          <c:invertIfNegative val="0"/>
          <c:cat>
            <c:strRef>
              <c:f>'Distribución por Sexo'!$D$21:$D$38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'Distribución por Sexo'!$F$21:$F$38</c:f>
              <c:numCache>
                <c:formatCode>General</c:formatCode>
                <c:ptCount val="18"/>
                <c:pt idx="0">
                  <c:v>110</c:v>
                </c:pt>
                <c:pt idx="1">
                  <c:v>192</c:v>
                </c:pt>
                <c:pt idx="2">
                  <c:v>20</c:v>
                </c:pt>
                <c:pt idx="3">
                  <c:v>21</c:v>
                </c:pt>
                <c:pt idx="4">
                  <c:v>54</c:v>
                </c:pt>
                <c:pt idx="5">
                  <c:v>11</c:v>
                </c:pt>
                <c:pt idx="6">
                  <c:v>28</c:v>
                </c:pt>
                <c:pt idx="7">
                  <c:v>46</c:v>
                </c:pt>
                <c:pt idx="8">
                  <c:v>109</c:v>
                </c:pt>
                <c:pt idx="9">
                  <c:v>98</c:v>
                </c:pt>
                <c:pt idx="10">
                  <c:v>24</c:v>
                </c:pt>
                <c:pt idx="11">
                  <c:v>57</c:v>
                </c:pt>
                <c:pt idx="12">
                  <c:v>19</c:v>
                </c:pt>
                <c:pt idx="13">
                  <c:v>6</c:v>
                </c:pt>
                <c:pt idx="14">
                  <c:v>71</c:v>
                </c:pt>
                <c:pt idx="15">
                  <c:v>23</c:v>
                </c:pt>
                <c:pt idx="16">
                  <c:v>6</c:v>
                </c:pt>
                <c:pt idx="1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D-449F-BAAF-3807D0084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20416"/>
        <c:axId val="232621952"/>
      </c:barChart>
      <c:catAx>
        <c:axId val="23262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621952"/>
        <c:crosses val="autoZero"/>
        <c:auto val="1"/>
        <c:lblAlgn val="ctr"/>
        <c:lblOffset val="100"/>
        <c:noMultiLvlLbl val="0"/>
      </c:catAx>
      <c:valAx>
        <c:axId val="23262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620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69925899643831"/>
          <c:y val="0.40894043752090387"/>
          <c:w val="0.10811986143089142"/>
          <c:h val="0.1041492491624292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Pirámide</a:t>
            </a:r>
            <a:r>
              <a:rPr lang="es-ES" baseline="0"/>
              <a:t> edad/distribución por sexos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'Distribución por Sexo'!$N$20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'Distribución por Sexo'!$M$21:$M$30</c:f>
              <c:strCache>
                <c:ptCount val="10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  <c:pt idx="9">
                  <c:v>DE 70 A 72</c:v>
                </c:pt>
              </c:strCache>
            </c:strRef>
          </c:cat>
          <c:val>
            <c:numRef>
              <c:f>'Distribución por Sexo'!$N$21:$N$30</c:f>
              <c:numCache>
                <c:formatCode>General</c:formatCode>
                <c:ptCount val="10"/>
                <c:pt idx="0">
                  <c:v>-65</c:v>
                </c:pt>
                <c:pt idx="1">
                  <c:v>-206</c:v>
                </c:pt>
                <c:pt idx="2">
                  <c:v>-192</c:v>
                </c:pt>
                <c:pt idx="3">
                  <c:v>-335</c:v>
                </c:pt>
                <c:pt idx="4">
                  <c:v>-292</c:v>
                </c:pt>
                <c:pt idx="5">
                  <c:v>-180</c:v>
                </c:pt>
                <c:pt idx="6">
                  <c:v>-252</c:v>
                </c:pt>
                <c:pt idx="7">
                  <c:v>-134</c:v>
                </c:pt>
                <c:pt idx="8">
                  <c:v>-41</c:v>
                </c:pt>
                <c:pt idx="9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A-4A5A-BCDE-D2D79113BA6B}"/>
            </c:ext>
          </c:extLst>
        </c:ser>
        <c:ser>
          <c:idx val="1"/>
          <c:order val="1"/>
          <c:tx>
            <c:strRef>
              <c:f>'Distribución por Sexo'!$O$20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'Distribución por Sexo'!$M$21:$M$30</c:f>
              <c:strCache>
                <c:ptCount val="10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  <c:pt idx="9">
                  <c:v>DE 70 A 72</c:v>
                </c:pt>
              </c:strCache>
            </c:strRef>
          </c:cat>
          <c:val>
            <c:numRef>
              <c:f>'Distribución por Sexo'!$O$21:$O$30</c:f>
              <c:numCache>
                <c:formatCode>General</c:formatCode>
                <c:ptCount val="10"/>
                <c:pt idx="0">
                  <c:v>25</c:v>
                </c:pt>
                <c:pt idx="1">
                  <c:v>53</c:v>
                </c:pt>
                <c:pt idx="2">
                  <c:v>54</c:v>
                </c:pt>
                <c:pt idx="3">
                  <c:v>130</c:v>
                </c:pt>
                <c:pt idx="4">
                  <c:v>107</c:v>
                </c:pt>
                <c:pt idx="5">
                  <c:v>96</c:v>
                </c:pt>
                <c:pt idx="6">
                  <c:v>208</c:v>
                </c:pt>
                <c:pt idx="7">
                  <c:v>162</c:v>
                </c:pt>
                <c:pt idx="8">
                  <c:v>71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A-4A5A-BCDE-D2D79113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47296"/>
        <c:axId val="233120128"/>
      </c:barChart>
      <c:catAx>
        <c:axId val="23264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233120128"/>
        <c:crosses val="autoZero"/>
        <c:auto val="1"/>
        <c:lblAlgn val="ctr"/>
        <c:lblOffset val="100"/>
        <c:noMultiLvlLbl val="0"/>
      </c:catAx>
      <c:valAx>
        <c:axId val="233120128"/>
        <c:scaling>
          <c:orientation val="minMax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232647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68817055762767"/>
          <c:y val="0.46033885083250042"/>
          <c:w val="0.14676796979324952"/>
          <c:h val="0.149291338582677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'Fiscalia Gral Est y Órg Central'!$D$20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284-4424-84E8-1AB9292EA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'Fiscalia Gral Est y Órg Central'!$E$20:$F$20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Central'!$E$21:$F$21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4-4424-84E8-1AB9292EA8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Mujeres</a:t>
            </a:r>
            <a:r>
              <a:rPr lang="en-US" baseline="0"/>
              <a:t> por Rango de Edad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Sexo'!$V$20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46-457B-A1D6-ACEA45A91F84}"/>
                </c:ext>
              </c:extLst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6-457B-A1D6-ACEA45A91F8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Sexo'!$U$21:$U$26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'Distribución por Sexo'!$V$21:$V$26</c:f>
              <c:numCache>
                <c:formatCode>0%</c:formatCode>
                <c:ptCount val="6"/>
                <c:pt idx="0">
                  <c:v>0.72222222222222221</c:v>
                </c:pt>
                <c:pt idx="1">
                  <c:v>0.78811881188118815</c:v>
                </c:pt>
                <c:pt idx="2">
                  <c:v>0.72569444444444442</c:v>
                </c:pt>
                <c:pt idx="3">
                  <c:v>0.58695652173913049</c:v>
                </c:pt>
                <c:pt idx="4">
                  <c:v>0.42892156862745096</c:v>
                </c:pt>
                <c:pt idx="5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6-457B-A1D6-ACEA45A9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45856"/>
        <c:axId val="233147392"/>
      </c:barChart>
      <c:catAx>
        <c:axId val="2331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240000" vert="horz"/>
          <a:lstStyle/>
          <a:p>
            <a:pPr>
              <a:defRPr/>
            </a:pPr>
            <a:endParaRPr lang="es-ES"/>
          </a:p>
        </c:txPr>
        <c:crossAx val="233147392"/>
        <c:crosses val="autoZero"/>
        <c:auto val="1"/>
        <c:lblAlgn val="ctr"/>
        <c:lblOffset val="100"/>
        <c:noMultiLvlLbl val="0"/>
      </c:catAx>
      <c:valAx>
        <c:axId val="233147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314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 de Hombres</a:t>
            </a:r>
            <a:r>
              <a:rPr lang="en-US" baseline="0"/>
              <a:t> por Rango de Edad</a:t>
            </a:r>
            <a:endParaRPr lang="en-US"/>
          </a:p>
        </c:rich>
      </c:tx>
      <c:layout>
        <c:manualLayout>
          <c:xMode val="edge"/>
          <c:yMode val="edge"/>
          <c:x val="0.17555555555555555"/>
          <c:y val="1.39860139860139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'Distribución por Sexo'!$AC$20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'Distribución por Sexo'!$AB$21:$AB$26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'Distribución por Sexo'!$AC$21:$AC$26</c:f>
              <c:numCache>
                <c:formatCode>0%</c:formatCode>
                <c:ptCount val="6"/>
                <c:pt idx="0">
                  <c:v>0.27777777777777779</c:v>
                </c:pt>
                <c:pt idx="1">
                  <c:v>0.21188118811881188</c:v>
                </c:pt>
                <c:pt idx="2">
                  <c:v>0.27430555555555558</c:v>
                </c:pt>
                <c:pt idx="3">
                  <c:v>0.41304347826086957</c:v>
                </c:pt>
                <c:pt idx="4">
                  <c:v>0.57107843137254899</c:v>
                </c:pt>
                <c:pt idx="5">
                  <c:v>0.70588235294117652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7-4B27-9BDC-793E61525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27872"/>
        <c:axId val="171733760"/>
      </c:barChart>
      <c:catAx>
        <c:axId val="1717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/>
            </a:pPr>
            <a:endParaRPr lang="es-ES"/>
          </a:p>
        </c:txPr>
        <c:crossAx val="171733760"/>
        <c:crosses val="autoZero"/>
        <c:auto val="1"/>
        <c:lblAlgn val="ctr"/>
        <c:lblOffset val="100"/>
        <c:noMultiLvlLbl val="0"/>
      </c:catAx>
      <c:valAx>
        <c:axId val="1717337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1727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Edad media de los Fiscales</a:t>
            </a:r>
            <a:r>
              <a:rPr lang="en-US" baseline="0"/>
              <a:t> por Órganos no territoriales y CCAA</a:t>
            </a:r>
            <a:endParaRPr lang="en-US"/>
          </a:p>
        </c:rich>
      </c:tx>
      <c:layout>
        <c:manualLayout>
          <c:xMode val="edge"/>
          <c:yMode val="edge"/>
          <c:x val="0.173542503205476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556041028996"/>
          <c:y val="0.13130179040119985"/>
          <c:w val="0.8458952776791495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'Antigüedad-Edad'!$E$20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'Antigüedad-Edad'!$D$21:$D$38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'Antigüedad-Edad'!$E$21:$E$38</c:f>
              <c:numCache>
                <c:formatCode>0.0</c:formatCode>
                <c:ptCount val="18"/>
                <c:pt idx="0">
                  <c:v>59.2</c:v>
                </c:pt>
                <c:pt idx="1">
                  <c:v>47.6</c:v>
                </c:pt>
                <c:pt idx="2">
                  <c:v>54.3</c:v>
                </c:pt>
                <c:pt idx="3">
                  <c:v>53</c:v>
                </c:pt>
                <c:pt idx="4">
                  <c:v>44.3</c:v>
                </c:pt>
                <c:pt idx="5">
                  <c:v>51.1</c:v>
                </c:pt>
                <c:pt idx="6">
                  <c:v>47.7</c:v>
                </c:pt>
                <c:pt idx="7">
                  <c:v>51.3</c:v>
                </c:pt>
                <c:pt idx="8">
                  <c:v>42.1</c:v>
                </c:pt>
                <c:pt idx="9">
                  <c:v>47.6</c:v>
                </c:pt>
                <c:pt idx="10">
                  <c:v>47.4</c:v>
                </c:pt>
                <c:pt idx="11">
                  <c:v>48.6</c:v>
                </c:pt>
                <c:pt idx="12">
                  <c:v>45.1</c:v>
                </c:pt>
                <c:pt idx="13">
                  <c:v>49.4</c:v>
                </c:pt>
                <c:pt idx="14">
                  <c:v>49.4</c:v>
                </c:pt>
                <c:pt idx="15">
                  <c:v>48.2</c:v>
                </c:pt>
                <c:pt idx="16">
                  <c:v>50.7</c:v>
                </c:pt>
                <c:pt idx="17">
                  <c:v>43.7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A-4367-AAB9-6B0615313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79552"/>
        <c:axId val="171081088"/>
      </c:barChart>
      <c:catAx>
        <c:axId val="1710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081088"/>
        <c:crosses val="autoZero"/>
        <c:auto val="1"/>
        <c:lblAlgn val="ctr"/>
        <c:lblOffset val="100"/>
        <c:noMultiLvlLbl val="0"/>
      </c:catAx>
      <c:valAx>
        <c:axId val="17108108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07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Antigüedad media de los Fiscales</a:t>
            </a:r>
            <a:r>
              <a:rPr lang="en-US" baseline="0"/>
              <a:t> por CCAA</a:t>
            </a:r>
            <a:endParaRPr lang="en-US"/>
          </a:p>
        </c:rich>
      </c:tx>
      <c:layout>
        <c:manualLayout>
          <c:xMode val="edge"/>
          <c:yMode val="edge"/>
          <c:x val="0.18823117338003503"/>
          <c:y val="1.9649122807017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8647903250273"/>
          <c:y val="0.13145550490399227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'Antigüedad-Edad'!$K$21:$K$38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'Antigüedad-Edad'!$L$21:$L$38</c:f>
              <c:numCache>
                <c:formatCode>0.0</c:formatCode>
                <c:ptCount val="18"/>
                <c:pt idx="0">
                  <c:v>31.92</c:v>
                </c:pt>
                <c:pt idx="1">
                  <c:v>18.399999999999999</c:v>
                </c:pt>
                <c:pt idx="2">
                  <c:v>26</c:v>
                </c:pt>
                <c:pt idx="3">
                  <c:v>25</c:v>
                </c:pt>
                <c:pt idx="4">
                  <c:v>14.25</c:v>
                </c:pt>
                <c:pt idx="5">
                  <c:v>22.75</c:v>
                </c:pt>
                <c:pt idx="6">
                  <c:v>17.920000000000002</c:v>
                </c:pt>
                <c:pt idx="7">
                  <c:v>22.25</c:v>
                </c:pt>
                <c:pt idx="8">
                  <c:v>13.33</c:v>
                </c:pt>
                <c:pt idx="9">
                  <c:v>18.670000000000002</c:v>
                </c:pt>
                <c:pt idx="10">
                  <c:v>18.420000000000002</c:v>
                </c:pt>
                <c:pt idx="11">
                  <c:v>19.079999999999998</c:v>
                </c:pt>
                <c:pt idx="12">
                  <c:v>16.079999999999998</c:v>
                </c:pt>
                <c:pt idx="13">
                  <c:v>19.25</c:v>
                </c:pt>
                <c:pt idx="14">
                  <c:v>20.420000000000002</c:v>
                </c:pt>
                <c:pt idx="15">
                  <c:v>18.329999999999998</c:v>
                </c:pt>
                <c:pt idx="16">
                  <c:v>23.75</c:v>
                </c:pt>
                <c:pt idx="1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2-4425-9983-FEBC2BE7E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91296"/>
        <c:axId val="171209472"/>
      </c:barChart>
      <c:catAx>
        <c:axId val="1711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209472"/>
        <c:crosses val="autoZero"/>
        <c:auto val="1"/>
        <c:lblAlgn val="ctr"/>
        <c:lblOffset val="100"/>
        <c:noMultiLvlLbl val="0"/>
      </c:catAx>
      <c:valAx>
        <c:axId val="17120947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71191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'Antigüedad-Edad'!$S$20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'Antigüedad-Edad'!$R$21:$R$26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'Antigüedad-Edad'!$S$21:$S$26</c:f>
              <c:numCache>
                <c:formatCode>General</c:formatCode>
                <c:ptCount val="6"/>
                <c:pt idx="0">
                  <c:v>90</c:v>
                </c:pt>
                <c:pt idx="1">
                  <c:v>505</c:v>
                </c:pt>
                <c:pt idx="2">
                  <c:v>864</c:v>
                </c:pt>
                <c:pt idx="3">
                  <c:v>736</c:v>
                </c:pt>
                <c:pt idx="4">
                  <c:v>408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0-41F6-B66D-E4D6B2EDE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1231488"/>
        <c:axId val="171229952"/>
      </c:barChart>
      <c:valAx>
        <c:axId val="17122995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71231488"/>
        <c:crosses val="autoZero"/>
        <c:crossBetween val="between"/>
      </c:valAx>
      <c:catAx>
        <c:axId val="17123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12299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baseline="0"/>
              <a:t>Porcentaje anual de rotación por CCAA</a:t>
            </a:r>
          </a:p>
          <a:p>
            <a:pPr>
              <a:defRPr/>
            </a:pPr>
            <a:r>
              <a:rPr lang="es-ES" sz="1800" b="1" baseline="0"/>
              <a:t>Índice de rotación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'Rotación de personal'!$H$16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'Rotación de personal'!$D$17:$D$34</c:f>
              <c:strCache>
                <c:ptCount val="18"/>
                <c:pt idx="0">
                  <c:v>Órganos 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Illes Balears</c:v>
                </c:pt>
                <c:pt idx="13">
                  <c:v>La Rioja</c:v>
                </c:pt>
                <c:pt idx="14">
                  <c:v>Madrid</c:v>
                </c:pt>
                <c:pt idx="15">
                  <c:v>Murcia</c:v>
                </c:pt>
                <c:pt idx="16">
                  <c:v>Navarra</c:v>
                </c:pt>
                <c:pt idx="17">
                  <c:v>País Vasco</c:v>
                </c:pt>
              </c:strCache>
            </c:strRef>
          </c:cat>
          <c:val>
            <c:numRef>
              <c:f>'Rotación de personal'!$H$17:$H$34</c:f>
              <c:numCache>
                <c:formatCode>0%</c:formatCode>
                <c:ptCount val="18"/>
                <c:pt idx="0">
                  <c:v>8.6486486486486491E-2</c:v>
                </c:pt>
                <c:pt idx="1">
                  <c:v>2.736842105263158E-2</c:v>
                </c:pt>
                <c:pt idx="2">
                  <c:v>0.05</c:v>
                </c:pt>
                <c:pt idx="3">
                  <c:v>3.9215686274509803E-2</c:v>
                </c:pt>
                <c:pt idx="4">
                  <c:v>3.2000000000000001E-2</c:v>
                </c:pt>
                <c:pt idx="5">
                  <c:v>0.13793103448275862</c:v>
                </c:pt>
                <c:pt idx="6">
                  <c:v>0.10344827586206896</c:v>
                </c:pt>
                <c:pt idx="7">
                  <c:v>2.2900763358778626E-2</c:v>
                </c:pt>
                <c:pt idx="8">
                  <c:v>5.5961070559610707E-2</c:v>
                </c:pt>
                <c:pt idx="9">
                  <c:v>2.1505376344086023E-2</c:v>
                </c:pt>
                <c:pt idx="10">
                  <c:v>0.1206896551724138</c:v>
                </c:pt>
                <c:pt idx="11">
                  <c:v>5.4054054054054057E-2</c:v>
                </c:pt>
                <c:pt idx="12">
                  <c:v>0.10606060606060606</c:v>
                </c:pt>
                <c:pt idx="13">
                  <c:v>0.21428571428571427</c:v>
                </c:pt>
                <c:pt idx="14">
                  <c:v>8.2802547770700632E-2</c:v>
                </c:pt>
                <c:pt idx="15">
                  <c:v>3.0769230769230771E-2</c:v>
                </c:pt>
                <c:pt idx="16">
                  <c:v>0</c:v>
                </c:pt>
                <c:pt idx="1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1-47AD-B814-61BF6A1140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3091840"/>
        <c:axId val="173123456"/>
      </c:barChart>
      <c:catAx>
        <c:axId val="1730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3123456"/>
        <c:crosses val="autoZero"/>
        <c:auto val="1"/>
        <c:lblAlgn val="ctr"/>
        <c:lblOffset val="100"/>
        <c:noMultiLvlLbl val="0"/>
      </c:catAx>
      <c:valAx>
        <c:axId val="1731234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091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2021)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'Número de Fiscales - Población'!$C$21:$C$37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</c:strCache>
            </c:strRef>
          </c:cat>
          <c:val>
            <c:numRef>
              <c:f>'Número de Fiscales - Población'!$D$21:$D$37</c:f>
              <c:numCache>
                <c:formatCode>0.00</c:formatCode>
                <c:ptCount val="17"/>
                <c:pt idx="0">
                  <c:v>5.4962952077512801</c:v>
                </c:pt>
                <c:pt idx="1">
                  <c:v>4.5239964079468518</c:v>
                </c:pt>
                <c:pt idx="2">
                  <c:v>5.0405616964751649</c:v>
                </c:pt>
                <c:pt idx="3">
                  <c:v>5.7525642630458957</c:v>
                </c:pt>
                <c:pt idx="4">
                  <c:v>4.9614461417912876</c:v>
                </c:pt>
                <c:pt idx="5">
                  <c:v>4.2448093787843453</c:v>
                </c:pt>
                <c:pt idx="6">
                  <c:v>5.4969517094890392</c:v>
                </c:pt>
                <c:pt idx="7">
                  <c:v>5.2940980982208483</c:v>
                </c:pt>
                <c:pt idx="8">
                  <c:v>5.5158637427448598</c:v>
                </c:pt>
                <c:pt idx="9">
                  <c:v>5.4742751540583727</c:v>
                </c:pt>
                <c:pt idx="10">
                  <c:v>5.4903371920263977</c:v>
                </c:pt>
                <c:pt idx="11">
                  <c:v>5.6265600916617791</c:v>
                </c:pt>
                <c:pt idx="12">
                  <c:v>4.3777908416615592</c:v>
                </c:pt>
                <c:pt idx="13">
                  <c:v>4.6509898683962421</c:v>
                </c:pt>
                <c:pt idx="14">
                  <c:v>4.2805794719213743</c:v>
                </c:pt>
                <c:pt idx="15">
                  <c:v>3.3255887425797805</c:v>
                </c:pt>
                <c:pt idx="16">
                  <c:v>4.5167261143102078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F-44F8-A47A-F2C6B0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94624"/>
        <c:axId val="177554560"/>
      </c:barChart>
      <c:catAx>
        <c:axId val="1731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554560"/>
        <c:crosses val="autoZero"/>
        <c:auto val="1"/>
        <c:lblAlgn val="ctr"/>
        <c:lblOffset val="100"/>
        <c:noMultiLvlLbl val="0"/>
      </c:catAx>
      <c:valAx>
        <c:axId val="177554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3194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Situaciones Administrativas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49733699672891"/>
          <c:y val="0.1671329293862947"/>
          <c:w val="0.62059156365674562"/>
          <c:h val="0.77292767668761653"/>
        </c:manualLayout>
      </c:layout>
      <c:pie3DChart>
        <c:varyColors val="1"/>
        <c:ser>
          <c:idx val="0"/>
          <c:order val="0"/>
          <c:dLbls>
            <c:dLbl>
              <c:idx val="1"/>
              <c:layout>
                <c:manualLayout>
                  <c:x val="-6.3837544236093932E-2"/>
                  <c:y val="-2.52722904371283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7-420B-BE69-7492CDF6AF9A}"/>
                </c:ext>
              </c:extLst>
            </c:dLbl>
            <c:dLbl>
              <c:idx val="2"/>
              <c:layout>
                <c:manualLayout>
                  <c:x val="-4.2559392106947744E-2"/>
                  <c:y val="-0.144560496101130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7-420B-BE69-7492CDF6AF9A}"/>
                </c:ext>
              </c:extLst>
            </c:dLbl>
            <c:dLbl>
              <c:idx val="3"/>
              <c:layout>
                <c:manualLayout>
                  <c:x val="6.1915624641969313E-2"/>
                  <c:y val="-0.135938622346617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7-420B-BE69-7492CDF6AF9A}"/>
                </c:ext>
              </c:extLst>
            </c:dLbl>
            <c:dLbl>
              <c:idx val="4"/>
              <c:layout>
                <c:manualLayout>
                  <c:x val="0.10979921317357173"/>
                  <c:y val="-8.872069092080012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7-420B-BE69-7492CDF6AF9A}"/>
                </c:ext>
              </c:extLst>
            </c:dLbl>
            <c:dLbl>
              <c:idx val="5"/>
              <c:layout>
                <c:manualLayout>
                  <c:x val="0.16911286089238844"/>
                  <c:y val="-3.51727909011373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7-420B-BE69-7492CDF6AF9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'Situaciones Adtvas-Bajas enf.'!$D$21:$D$24</c:f>
              <c:strCache>
                <c:ptCount val="4"/>
                <c:pt idx="0">
                  <c:v>Destino</c:v>
                </c:pt>
                <c:pt idx="1">
                  <c:v>Excedencia</c:v>
                </c:pt>
                <c:pt idx="2">
                  <c:v>Servicios Especiales</c:v>
                </c:pt>
                <c:pt idx="3">
                  <c:v>Comisión de Servicios</c:v>
                </c:pt>
              </c:strCache>
            </c:strRef>
          </c:cat>
          <c:val>
            <c:numRef>
              <c:f>'Situaciones Adtvas-Bajas enf.'!$E$21:$E$24</c:f>
              <c:numCache>
                <c:formatCode>General</c:formatCode>
                <c:ptCount val="4"/>
                <c:pt idx="0">
                  <c:v>2580</c:v>
                </c:pt>
                <c:pt idx="1">
                  <c:v>27</c:v>
                </c:pt>
                <c:pt idx="2">
                  <c:v>9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77-420B-BE69-7492CDF6AF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61417322834637"/>
          <c:y val="0.81542008279892852"/>
          <c:w val="0.7868408639589427"/>
          <c:h val="0.1411886787347456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025633017167222E-2"/>
          <c:y val="0.13598993733186085"/>
          <c:w val="0.90849001912339244"/>
          <c:h val="0.8013057557688168"/>
        </c:manualLayout>
      </c:layout>
      <c:pie3DChart>
        <c:varyColors val="1"/>
        <c:ser>
          <c:idx val="0"/>
          <c:order val="0"/>
          <c:tx>
            <c:strRef>
              <c:f>'Situaciones Adtvas-Bajas enf.'!$Q$20</c:f>
              <c:strCache>
                <c:ptCount val="1"/>
                <c:pt idx="0">
                  <c:v>Nº bajas por enfermedad</c:v>
                </c:pt>
              </c:strCache>
            </c:strRef>
          </c:tx>
          <c:dLbls>
            <c:dLbl>
              <c:idx val="0"/>
              <c:layout>
                <c:manualLayout>
                  <c:x val="1.7405910198725158E-2"/>
                  <c:y val="-4.98499415665000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5F-4DDC-96A4-DD6DEF8D46D0}"/>
                </c:ext>
              </c:extLst>
            </c:dLbl>
            <c:dLbl>
              <c:idx val="5"/>
              <c:layout>
                <c:manualLayout>
                  <c:x val="-4.091676040494938E-4"/>
                  <c:y val="-0.10523681202496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5F-4DDC-96A4-DD6DEF8D46D0}"/>
                </c:ext>
              </c:extLst>
            </c:dLbl>
            <c:dLbl>
              <c:idx val="6"/>
              <c:layout>
                <c:manualLayout>
                  <c:x val="-1.1064170214631313E-3"/>
                  <c:y val="-5.25602613520856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5F-4DDC-96A4-DD6DEF8D46D0}"/>
                </c:ext>
              </c:extLst>
            </c:dLbl>
            <c:dLbl>
              <c:idx val="7"/>
              <c:layout>
                <c:manualLayout>
                  <c:x val="-6.9589422407794019E-5"/>
                  <c:y val="2.77908871870517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F-4DDC-96A4-DD6DEF8D46D0}"/>
                </c:ext>
              </c:extLst>
            </c:dLbl>
            <c:dLbl>
              <c:idx val="9"/>
              <c:layout>
                <c:manualLayout>
                  <c:x val="2.8608923884514435E-2"/>
                  <c:y val="2.61339527393167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5F-4DDC-96A4-DD6DEF8D46D0}"/>
                </c:ext>
              </c:extLst>
            </c:dLbl>
            <c:dLbl>
              <c:idx val="13"/>
              <c:layout>
                <c:manualLayout>
                  <c:x val="8.9114641919760026E-2"/>
                  <c:y val="-9.974408814479351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5F-4DDC-96A4-DD6DEF8D46D0}"/>
                </c:ext>
              </c:extLst>
            </c:dLbl>
            <c:dLbl>
              <c:idx val="16"/>
              <c:layout>
                <c:manualLayout>
                  <c:x val="-4.8522348067660648E-2"/>
                  <c:y val="-6.67862378747034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5F-4DDC-96A4-DD6DEF8D4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'Situaciones Adtvas-Bajas enf.'!$O$21:$O$38</c:f>
              <c:strCache>
                <c:ptCount val="18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Canarias</c:v>
                </c:pt>
                <c:pt idx="4">
                  <c:v>Cantabria</c:v>
                </c:pt>
                <c:pt idx="5">
                  <c:v>Castilla - La Mancha</c:v>
                </c:pt>
                <c:pt idx="6">
                  <c:v>Castilla y León</c:v>
                </c:pt>
                <c:pt idx="7">
                  <c:v>Cataluña</c:v>
                </c:pt>
                <c:pt idx="8">
                  <c:v>Comunitat Valenciana</c:v>
                </c:pt>
                <c:pt idx="9">
                  <c:v>Extremadura</c:v>
                </c:pt>
                <c:pt idx="10">
                  <c:v>Galicia</c:v>
                </c:pt>
                <c:pt idx="11">
                  <c:v>Illes Balears</c:v>
                </c:pt>
                <c:pt idx="12">
                  <c:v>La Rioja</c:v>
                </c:pt>
                <c:pt idx="13">
                  <c:v>Madrid</c:v>
                </c:pt>
                <c:pt idx="14">
                  <c:v>Murcia</c:v>
                </c:pt>
                <c:pt idx="15">
                  <c:v>Navarra</c:v>
                </c:pt>
                <c:pt idx="16">
                  <c:v>País Vasco</c:v>
                </c:pt>
                <c:pt idx="17">
                  <c:v>Organos Estatales</c:v>
                </c:pt>
              </c:strCache>
            </c:strRef>
          </c:cat>
          <c:val>
            <c:numRef>
              <c:f>'Situaciones Adtvas-Bajas enf.'!$P$21:$P$38</c:f>
              <c:numCache>
                <c:formatCode>0%</c:formatCode>
                <c:ptCount val="18"/>
                <c:pt idx="0">
                  <c:v>0.19789473684210526</c:v>
                </c:pt>
                <c:pt idx="1">
                  <c:v>0.2</c:v>
                </c:pt>
                <c:pt idx="2">
                  <c:v>0.23529411764705882</c:v>
                </c:pt>
                <c:pt idx="3">
                  <c:v>0.2</c:v>
                </c:pt>
                <c:pt idx="4">
                  <c:v>0.2413793103448276</c:v>
                </c:pt>
                <c:pt idx="5">
                  <c:v>0.31034482758620691</c:v>
                </c:pt>
                <c:pt idx="6">
                  <c:v>0.16793893129770993</c:v>
                </c:pt>
                <c:pt idx="7">
                  <c:v>0.34306569343065696</c:v>
                </c:pt>
                <c:pt idx="8">
                  <c:v>1.4336917562724014E-2</c:v>
                </c:pt>
                <c:pt idx="9">
                  <c:v>0.96551724137931039</c:v>
                </c:pt>
                <c:pt idx="10">
                  <c:v>7.4324324324324328E-2</c:v>
                </c:pt>
                <c:pt idx="11">
                  <c:v>0.53030303030303028</c:v>
                </c:pt>
                <c:pt idx="12">
                  <c:v>0.7857142857142857</c:v>
                </c:pt>
                <c:pt idx="13">
                  <c:v>9.5541401273885346E-3</c:v>
                </c:pt>
                <c:pt idx="14">
                  <c:v>1.1538461538461537</c:v>
                </c:pt>
                <c:pt idx="15">
                  <c:v>0.18181818181818182</c:v>
                </c:pt>
                <c:pt idx="16">
                  <c:v>0.13</c:v>
                </c:pt>
                <c:pt idx="17">
                  <c:v>3.783783783783784E-2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5F-4DDC-96A4-DD6DEF8D46D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por Sexo. Excedencias / Licencias en Materia Conciliación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093743870959448"/>
          <c:y val="0.22734618604329135"/>
          <c:w val="0.69023025579545594"/>
          <c:h val="0.40545151280550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'Exceden Lic. materia concilició'!$D$17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'Exceden Lic. materia concilició'!$C$19:$C$27</c:f>
              <c:strCache>
                <c:ptCount val="9"/>
                <c:pt idx="0">
                  <c:v>Cuidado Familiar(hasta2ºgrado)</c:v>
                </c:pt>
                <c:pt idx="1">
                  <c:v>Cuidado familiar enfermedad grave</c:v>
                </c:pt>
                <c:pt idx="2">
                  <c:v>Cuidado hijo(1er y 2º año)</c:v>
                </c:pt>
                <c:pt idx="3">
                  <c:v>Embarazo de Riesgo</c:v>
                </c:pt>
                <c:pt idx="4">
                  <c:v>Lactancia hijo  &lt; 12 meses</c:v>
                </c:pt>
                <c:pt idx="5">
                  <c:v>Maternidad</c:v>
                </c:pt>
                <c:pt idx="6">
                  <c:v>Matrimonio</c:v>
                </c:pt>
                <c:pt idx="7">
                  <c:v>Paternidad Informativo</c:v>
                </c:pt>
                <c:pt idx="8">
                  <c:v>Red.  Jornada Enf  Gr. Fami</c:v>
                </c:pt>
              </c:strCache>
            </c:strRef>
          </c:cat>
          <c:val>
            <c:numRef>
              <c:f>'Exceden Lic. materia concilició'!$D$19:$D$27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6</c:v>
                </c:pt>
                <c:pt idx="7">
                  <c:v>38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F-4C5E-9CE6-A2ABD3BD78F0}"/>
            </c:ext>
          </c:extLst>
        </c:ser>
        <c:ser>
          <c:idx val="1"/>
          <c:order val="1"/>
          <c:tx>
            <c:strRef>
              <c:f>'Exceden Lic. materia concilició'!$E$17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'Exceden Lic. materia concilició'!$C$19:$C$27</c:f>
              <c:strCache>
                <c:ptCount val="9"/>
                <c:pt idx="0">
                  <c:v>Cuidado Familiar(hasta2ºgrado)</c:v>
                </c:pt>
                <c:pt idx="1">
                  <c:v>Cuidado familiar enfermedad grave</c:v>
                </c:pt>
                <c:pt idx="2">
                  <c:v>Cuidado hijo(1er y 2º año)</c:v>
                </c:pt>
                <c:pt idx="3">
                  <c:v>Embarazo de Riesgo</c:v>
                </c:pt>
                <c:pt idx="4">
                  <c:v>Lactancia hijo  &lt; 12 meses</c:v>
                </c:pt>
                <c:pt idx="5">
                  <c:v>Maternidad</c:v>
                </c:pt>
                <c:pt idx="6">
                  <c:v>Matrimonio</c:v>
                </c:pt>
                <c:pt idx="7">
                  <c:v>Paternidad Informativo</c:v>
                </c:pt>
                <c:pt idx="8">
                  <c:v>Red.  Jornada Enf  Gr. Fami</c:v>
                </c:pt>
              </c:strCache>
            </c:strRef>
          </c:cat>
          <c:val>
            <c:numRef>
              <c:f>'Exceden Lic. materia concilició'!$E$19:$E$27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17</c:v>
                </c:pt>
                <c:pt idx="3">
                  <c:v>49</c:v>
                </c:pt>
                <c:pt idx="4">
                  <c:v>54</c:v>
                </c:pt>
                <c:pt idx="5">
                  <c:v>81</c:v>
                </c:pt>
                <c:pt idx="6">
                  <c:v>29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F-4C5E-9CE6-A2ABD3BD7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24992"/>
        <c:axId val="198326528"/>
      </c:barChart>
      <c:catAx>
        <c:axId val="19832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326528"/>
        <c:crosses val="autoZero"/>
        <c:auto val="1"/>
        <c:lblAlgn val="ctr"/>
        <c:lblOffset val="100"/>
        <c:noMultiLvlLbl val="0"/>
      </c:catAx>
      <c:valAx>
        <c:axId val="19832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858896342534707"/>
          <c:y val="0.22210590582651984"/>
          <c:w val="0.12124290346059684"/>
          <c:h val="0.1405863472942455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Central'!$K$20</c:f>
              <c:strCache>
                <c:ptCount val="1"/>
                <c:pt idx="0">
                  <c:v>Fiscales de Sala de la Fiscalía del  Tribunal Supremo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E9F-4F6A-B006-7989475D1F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'Fiscalia Gral Est y Órg Central'!$L$20:$M$20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Central'!$L$21:$M$21</c:f>
              <c:numCache>
                <c:formatCode>General</c:formatCode>
                <c:ptCount val="2"/>
                <c:pt idx="0">
                  <c:v>11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F-4F6A-B006-7989475D1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2796800"/>
        <c:axId val="242812416"/>
      </c:barChart>
      <c:catAx>
        <c:axId val="2427968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2812416"/>
        <c:crosses val="autoZero"/>
        <c:auto val="1"/>
        <c:lblAlgn val="ctr"/>
        <c:lblOffset val="100"/>
        <c:noMultiLvlLbl val="0"/>
      </c:catAx>
      <c:valAx>
        <c:axId val="242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279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 (Comparativa)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Calificadores'!$W$48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 Calificadores'!$X$47:$Z$47</c:f>
              <c:numCache>
                <c:formatCode>0</c:formatCode>
                <c:ptCount val="3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</c:numCache>
            </c:numRef>
          </c:cat>
          <c:val>
            <c:numRef>
              <c:f>'Composic. Trib Calificadores'!$X$48:$Z$48</c:f>
              <c:numCache>
                <c:formatCode>General</c:formatCode>
                <c:ptCount val="3"/>
                <c:pt idx="0">
                  <c:v>20</c:v>
                </c:pt>
                <c:pt idx="1">
                  <c:v>23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8-4C90-BD15-6145FF199E96}"/>
            </c:ext>
          </c:extLst>
        </c:ser>
        <c:ser>
          <c:idx val="1"/>
          <c:order val="1"/>
          <c:tx>
            <c:strRef>
              <c:f>'Composic. Trib Calificadores'!$W$49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 Calificadores'!$X$47:$Z$47</c:f>
              <c:numCache>
                <c:formatCode>0</c:formatCode>
                <c:ptCount val="3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</c:numCache>
            </c:numRef>
          </c:cat>
          <c:val>
            <c:numRef>
              <c:f>'Composic. Trib Calificadores'!$X$49:$Z$49</c:f>
              <c:numCache>
                <c:formatCode>General</c:formatCode>
                <c:ptCount val="3"/>
                <c:pt idx="0">
                  <c:v>42</c:v>
                </c:pt>
                <c:pt idx="1">
                  <c:v>35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8-4C90-BD15-6145FF199E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2642944"/>
        <c:axId val="202644480"/>
      </c:barChart>
      <c:catAx>
        <c:axId val="202642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2644480"/>
        <c:crosses val="autoZero"/>
        <c:auto val="1"/>
        <c:lblAlgn val="ctr"/>
        <c:lblOffset val="100"/>
        <c:noMultiLvlLbl val="0"/>
      </c:catAx>
      <c:valAx>
        <c:axId val="202644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264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Calificadores. Comparativa (Sólo Fiscales)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Calificadores'!$AF$48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 Calificadores'!$AG$47:$AI$47</c:f>
              <c:numCache>
                <c:formatCode>0</c:formatCode>
                <c:ptCount val="3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</c:numCache>
            </c:numRef>
          </c:cat>
          <c:val>
            <c:numRef>
              <c:f>'Composic. Trib Calificadores'!$AG$48:$AI$48</c:f>
              <c:numCache>
                <c:formatCode>General</c:formatCode>
                <c:ptCount val="3"/>
                <c:pt idx="0">
                  <c:v>6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C-4570-AAC7-53CF32340222}"/>
            </c:ext>
          </c:extLst>
        </c:ser>
        <c:ser>
          <c:idx val="1"/>
          <c:order val="1"/>
          <c:tx>
            <c:strRef>
              <c:f>'Composic. Trib Calificadores'!$AF$49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 Calificadores'!$AG$47:$AI$47</c:f>
              <c:numCache>
                <c:formatCode>0</c:formatCode>
                <c:ptCount val="3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</c:numCache>
            </c:numRef>
          </c:cat>
          <c:val>
            <c:numRef>
              <c:f>'Composic. Trib Calificadores'!$AG$49:$AI$49</c:f>
              <c:numCache>
                <c:formatCode>General</c:formatCode>
                <c:ptCount val="3"/>
                <c:pt idx="0">
                  <c:v>12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C-4570-AAC7-53CF323402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2695808"/>
        <c:axId val="202697344"/>
      </c:barChart>
      <c:catAx>
        <c:axId val="202695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2697344"/>
        <c:crosses val="autoZero"/>
        <c:auto val="1"/>
        <c:lblAlgn val="ctr"/>
        <c:lblOffset val="100"/>
        <c:noMultiLvlLbl val="0"/>
      </c:catAx>
      <c:valAx>
        <c:axId val="20269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695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Composicion de los Tribunales Calificadores: año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Calificadores'!$J$19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'Composic. Trib Calificadores'!$I$20:$I$25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Calificadores'!$J$20:$J$25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DC-4641-9A05-12C5BF6157A1}"/>
            </c:ext>
          </c:extLst>
        </c:ser>
        <c:ser>
          <c:idx val="1"/>
          <c:order val="1"/>
          <c:tx>
            <c:strRef>
              <c:f>'Composic. Trib Calificadores'!$K$19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'Composic. Trib Calificadores'!$I$20:$I$25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Calificadores'!$K$20:$K$25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DC-4641-9A05-12C5BF6157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3623552"/>
        <c:axId val="213625088"/>
      </c:barChart>
      <c:catAx>
        <c:axId val="2136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3420000"/>
          <a:lstStyle/>
          <a:p>
            <a:pPr>
              <a:defRPr/>
            </a:pPr>
            <a:endParaRPr lang="es-ES"/>
          </a:p>
        </c:txPr>
        <c:crossAx val="213625088"/>
        <c:crosses val="autoZero"/>
        <c:auto val="1"/>
        <c:lblAlgn val="ctr"/>
        <c:lblOffset val="100"/>
        <c:noMultiLvlLbl val="0"/>
      </c:catAx>
      <c:valAx>
        <c:axId val="21362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6235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Presidencia de los Tribunales Calificadores 2021/2019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7349518810148732E-2"/>
          <c:y val="0.23790704456516579"/>
          <c:w val="0.74458202099737536"/>
          <c:h val="0.629092758753992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'Composic. Trib Calificadores'!$AN$21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'Composic. Trib Calificadores'!$AO$19:$AT$20</c:f>
              <c:multiLvlStrCache>
                <c:ptCount val="6"/>
                <c:lvl>
                  <c:pt idx="0">
                    <c:v>To ta l</c:v>
                  </c:pt>
                  <c:pt idx="1">
                    <c:v>F is c a l</c:v>
                  </c:pt>
                  <c:pt idx="2">
                    <c:v>To ta l</c:v>
                  </c:pt>
                  <c:pt idx="3">
                    <c:v>F is c a l</c:v>
                  </c:pt>
                  <c:pt idx="4">
                    <c:v>To ta l</c:v>
                  </c:pt>
                  <c:pt idx="5">
                    <c:v>F is c a l</c:v>
                  </c:pt>
                </c:lvl>
                <c:lvl>
                  <c:pt idx="0">
                    <c:v>2021</c:v>
                  </c:pt>
                  <c:pt idx="2">
                    <c:v>2020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'Composic. Trib Calificadores'!$AO$21:$AT$21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8-4177-92A0-B80DF592D653}"/>
            </c:ext>
          </c:extLst>
        </c:ser>
        <c:ser>
          <c:idx val="1"/>
          <c:order val="1"/>
          <c:tx>
            <c:strRef>
              <c:f>'Composic. Trib Calificadores'!$AN$22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'Composic. Trib Calificadores'!$AO$19:$AT$20</c:f>
              <c:multiLvlStrCache>
                <c:ptCount val="6"/>
                <c:lvl>
                  <c:pt idx="0">
                    <c:v>To ta l</c:v>
                  </c:pt>
                  <c:pt idx="1">
                    <c:v>F is c a l</c:v>
                  </c:pt>
                  <c:pt idx="2">
                    <c:v>To ta l</c:v>
                  </c:pt>
                  <c:pt idx="3">
                    <c:v>F is c a l</c:v>
                  </c:pt>
                  <c:pt idx="4">
                    <c:v>To ta l</c:v>
                  </c:pt>
                  <c:pt idx="5">
                    <c:v>F is c a l</c:v>
                  </c:pt>
                </c:lvl>
                <c:lvl>
                  <c:pt idx="0">
                    <c:v>2021</c:v>
                  </c:pt>
                  <c:pt idx="2">
                    <c:v>2020</c:v>
                  </c:pt>
                  <c:pt idx="4">
                    <c:v>2019</c:v>
                  </c:pt>
                </c:lvl>
              </c:multiLvlStrCache>
            </c:multiLvlStrRef>
          </c:cat>
          <c:val>
            <c:numRef>
              <c:f>'Composic. Trib Calificadores'!$AO$22:$AT$22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8-4177-92A0-B80DF592D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646336"/>
        <c:axId val="214070016"/>
      </c:barChart>
      <c:catAx>
        <c:axId val="213646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4070016"/>
        <c:crosses val="autoZero"/>
        <c:auto val="1"/>
        <c:lblAlgn val="ctr"/>
        <c:lblOffset val="100"/>
        <c:noMultiLvlLbl val="0"/>
      </c:catAx>
      <c:valAx>
        <c:axId val="21407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64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610279965004374"/>
          <c:y val="0.48289781742903243"/>
          <c:w val="0.23897200349956255"/>
          <c:h val="7.1828637946363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Calificadores: Año 2019</a:t>
            </a:r>
          </a:p>
        </c:rich>
      </c:tx>
      <c:layout>
        <c:manualLayout>
          <c:xMode val="edge"/>
          <c:yMode val="edge"/>
          <c:x val="0.15829245073179413"/>
          <c:y val="2.29885057471264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8206801689894E-2"/>
          <c:y val="0.33539129037441745"/>
          <c:w val="0.9134902522211461"/>
          <c:h val="0.3904084834223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Calificadores'!$R$19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'Composic. Trib Calificadores'!$Q$20:$Q$25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Calificadores'!$R$20:$R$25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F-4A6B-BE52-A5F648FC1855}"/>
            </c:ext>
          </c:extLst>
        </c:ser>
        <c:ser>
          <c:idx val="1"/>
          <c:order val="1"/>
          <c:tx>
            <c:strRef>
              <c:f>'Composic. Trib Calificadores'!$S$19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'Composic. Trib Calificadores'!$Q$20:$Q$25</c:f>
              <c:strCache>
                <c:ptCount val="6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</c:strCache>
            </c:strRef>
          </c:cat>
          <c:val>
            <c:numRef>
              <c:f>'Composic. Trib Calificadores'!$S$20:$S$25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F-4A6B-BE52-A5F648FC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46461184"/>
        <c:axId val="246463104"/>
      </c:barChart>
      <c:catAx>
        <c:axId val="24646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640000"/>
          <a:lstStyle/>
          <a:p>
            <a:pPr>
              <a:defRPr/>
            </a:pPr>
            <a:endParaRPr lang="es-ES"/>
          </a:p>
        </c:txPr>
        <c:crossAx val="246463104"/>
        <c:crosses val="autoZero"/>
        <c:auto val="1"/>
        <c:lblAlgn val="ctr"/>
        <c:lblOffset val="100"/>
        <c:noMultiLvlLbl val="0"/>
      </c:catAx>
      <c:valAx>
        <c:axId val="24646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461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Calificadores: Año 2021</a:t>
            </a:r>
          </a:p>
        </c:rich>
      </c:tx>
      <c:layout>
        <c:manualLayout>
          <c:xMode val="edge"/>
          <c:yMode val="edge"/>
          <c:x val="0.14983732724466353"/>
          <c:y val="1.146131805157593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8206801689894E-2"/>
          <c:y val="0.33539129037441745"/>
          <c:w val="0.9134902522211461"/>
          <c:h val="0.390408483422330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'Composic. Trib Calificadores'!$D$19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'Composic. Trib Calificadores'!$C$20:$C$26</c:f>
              <c:strCache>
                <c:ptCount val="7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  <c:pt idx="6">
                  <c:v>Trib. Suplente</c:v>
                </c:pt>
              </c:strCache>
            </c:strRef>
          </c:cat>
          <c:val>
            <c:numRef>
              <c:f>'Composic. Trib Calificadores'!$D$20:$D$25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4-48A2-B109-7D88DF1FFAC0}"/>
            </c:ext>
          </c:extLst>
        </c:ser>
        <c:ser>
          <c:idx val="1"/>
          <c:order val="1"/>
          <c:tx>
            <c:strRef>
              <c:f>'Composic. Trib Calificadores'!$E$19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'Composic. Trib Calificadores'!$C$20:$C$26</c:f>
              <c:strCache>
                <c:ptCount val="7"/>
                <c:pt idx="0">
                  <c:v>Tribunal 1</c:v>
                </c:pt>
                <c:pt idx="1">
                  <c:v>Tribunal 2</c:v>
                </c:pt>
                <c:pt idx="2">
                  <c:v>Tribunal 3</c:v>
                </c:pt>
                <c:pt idx="3">
                  <c:v>Tribunal 4</c:v>
                </c:pt>
                <c:pt idx="4">
                  <c:v>Tribunal 5</c:v>
                </c:pt>
                <c:pt idx="5">
                  <c:v>Tribunal 6</c:v>
                </c:pt>
                <c:pt idx="6">
                  <c:v>Trib. Suplente</c:v>
                </c:pt>
              </c:strCache>
            </c:strRef>
          </c:cat>
          <c:val>
            <c:numRef>
              <c:f>'Composic. Trib Calificadores'!$E$20:$E$26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4-48A2-B109-7D88DF1FFA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8399872"/>
        <c:axId val="198401408"/>
      </c:barChart>
      <c:catAx>
        <c:axId val="198399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640000"/>
          <a:lstStyle/>
          <a:p>
            <a:pPr>
              <a:defRPr/>
            </a:pPr>
            <a:endParaRPr lang="es-ES"/>
          </a:p>
        </c:txPr>
        <c:crossAx val="198401408"/>
        <c:crosses val="autoZero"/>
        <c:auto val="1"/>
        <c:lblAlgn val="ctr"/>
        <c:lblOffset val="100"/>
        <c:noMultiLvlLbl val="0"/>
      </c:catAx>
      <c:valAx>
        <c:axId val="19840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8399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11973061166797046"/>
          <c:y val="3.3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'Fiscalia Gral Est y Órg Central'!$K$20</c:f>
              <c:strCache>
                <c:ptCount val="1"/>
                <c:pt idx="0">
                  <c:v>Fiscales de Sala de la Fiscalía del  Tribunal Supremo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611-4FE9-9B1C-6E4DB5B11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'Fiscalia Gral Est y Órg Central'!$L$20:$M$20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Central'!$L$21:$M$21</c:f>
              <c:numCache>
                <c:formatCode>General</c:formatCode>
                <c:ptCount val="2"/>
                <c:pt idx="0">
                  <c:v>11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1-4FE9-9B1C-6E4DB5B112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Fiscales de Sala de la Audiencia Nacional, Fiscalías Especiales  y ante Órganos Constitucionales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'Fiscalia Gral Est y Órg Central'!$R$20</c:f>
              <c:strCache>
                <c:ptCount val="1"/>
                <c:pt idx="0">
                  <c:v>Fiscales de Sala de la Audiencia Nacional, Fiscalias Especiales y ante Órganos Constitucionales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3C3-4F9B-BE1C-1514FA42BE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'Fiscalia Gral Est y Órg Central'!$S$20:$T$20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Central'!$S$21:$T$21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3-4F9B-BE1C-1514FA42BE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060160"/>
        <c:axId val="244063232"/>
      </c:barChart>
      <c:catAx>
        <c:axId val="2440601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4063232"/>
        <c:crosses val="autoZero"/>
        <c:auto val="1"/>
        <c:lblAlgn val="ctr"/>
        <c:lblOffset val="100"/>
        <c:noMultiLvlLbl val="0"/>
      </c:catAx>
      <c:valAx>
        <c:axId val="244063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06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9876371662692504E-2"/>
          <c:y val="0.1298727544053622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'Fiscalia Gral Est y Órg Central'!$R$20</c:f>
              <c:strCache>
                <c:ptCount val="1"/>
                <c:pt idx="0">
                  <c:v>Fiscales de Sala de la Audiencia Nacional, Fiscalias Especiales y ante Órganos Constitucionales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A32-44CC-BCAB-18494451A6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'Fiscalia Gral Est y Órg Central'!$S$20:$T$20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'Fiscalia Gral Est y Órg Central'!$S$21:$T$21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2-44CC-BCAB-18494451A6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'Fiscalías Territoriales'!$D$20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3EB-40AA-84D8-935FACDB7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Territoriales'!$E$20:$F$20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Territoriales'!$E$21:$F$21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B-40AA-84D8-935FACDB7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44683904"/>
        <c:axId val="244676480"/>
      </c:barChart>
      <c:valAx>
        <c:axId val="24467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83904"/>
        <c:crosses val="autoZero"/>
        <c:crossBetween val="between"/>
      </c:valAx>
      <c:catAx>
        <c:axId val="2446839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4676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'Fiscalías Territoriales'!$D$20</c:f>
              <c:strCache>
                <c:ptCount val="1"/>
                <c:pt idx="0">
                  <c:v>Fiscales Superiores de Comunidad Autónoma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CAD-48BB-9027-53E52A310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Territoriales'!$E$20:$F$20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Territoriales'!$E$21:$F$21</c:f>
              <c:numCache>
                <c:formatCode>General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D-48BB-9027-53E52A310D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Territoriales'!$K$20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A5E-4CFB-8154-60DCF66DBA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Territoriales'!$L$20:$M$20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Territoriales'!$L$21:$M$21</c:f>
              <c:numCache>
                <c:formatCode>General</c:formatCode>
                <c:ptCount val="2"/>
                <c:pt idx="0">
                  <c:v>26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E-4CFB-8154-60DCF66D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0892672"/>
        <c:axId val="250894208"/>
      </c:barChart>
      <c:catAx>
        <c:axId val="2508926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50894208"/>
        <c:crosses val="autoZero"/>
        <c:auto val="1"/>
        <c:lblAlgn val="ctr"/>
        <c:lblOffset val="100"/>
        <c:noMultiLvlLbl val="0"/>
      </c:catAx>
      <c:valAx>
        <c:axId val="25089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892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7" Type="http://schemas.openxmlformats.org/officeDocument/2006/relationships/chart" Target="../charts/chart35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9.xml"/><Relationship Id="rId7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Inicio!A1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57149</xdr:colOff>
      <xdr:row>7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62000" y="190500"/>
          <a:ext cx="996314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114301</xdr:colOff>
      <xdr:row>8</xdr:row>
      <xdr:rowOff>123825</xdr:rowOff>
    </xdr:from>
    <xdr:to>
      <xdr:col>14</xdr:col>
      <xdr:colOff>28575</xdr:colOff>
      <xdr:row>11</xdr:row>
      <xdr:rowOff>180974</xdr:rowOff>
    </xdr:to>
    <xdr:sp macro="" textlink="">
      <xdr:nvSpPr>
        <xdr:cNvPr id="6" name="4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76301" y="1647825"/>
          <a:ext cx="9820274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2022</a:t>
          </a:r>
        </a:p>
      </xdr:txBody>
    </xdr:sp>
    <xdr:clientData/>
  </xdr:twoCellAnchor>
  <xdr:twoCellAnchor editAs="oneCell">
    <xdr:from>
      <xdr:col>1</xdr:col>
      <xdr:colOff>238126</xdr:colOff>
      <xdr:row>1</xdr:row>
      <xdr:rowOff>66675</xdr:rowOff>
    </xdr:from>
    <xdr:to>
      <xdr:col>2</xdr:col>
      <xdr:colOff>619125</xdr:colOff>
      <xdr:row>7</xdr:row>
      <xdr:rowOff>47625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000126" y="257175"/>
          <a:ext cx="1142999" cy="1123950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485775</xdr:colOff>
      <xdr:row>28</xdr:row>
      <xdr:rowOff>114300</xdr:rowOff>
    </xdr:from>
    <xdr:to>
      <xdr:col>25</xdr:col>
      <xdr:colOff>438150</xdr:colOff>
      <xdr:row>43</xdr:row>
      <xdr:rowOff>152400</xdr:rowOff>
    </xdr:to>
    <xdr:graphicFrame macro="">
      <xdr:nvGraphicFramePr>
        <xdr:cNvPr id="17" name="16 Gráfic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609599</xdr:colOff>
      <xdr:row>28</xdr:row>
      <xdr:rowOff>133351</xdr:rowOff>
    </xdr:from>
    <xdr:to>
      <xdr:col>34</xdr:col>
      <xdr:colOff>742950</xdr:colOff>
      <xdr:row>43</xdr:row>
      <xdr:rowOff>161925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296669</xdr:colOff>
      <xdr:row>3</xdr:row>
      <xdr:rowOff>57150</xdr:rowOff>
    </xdr:from>
    <xdr:to>
      <xdr:col>22</xdr:col>
      <xdr:colOff>763394</xdr:colOff>
      <xdr:row>4</xdr:row>
      <xdr:rowOff>161925</xdr:rowOff>
    </xdr:to>
    <xdr:sp macro="" textlink="">
      <xdr:nvSpPr>
        <xdr:cNvPr id="10" name="9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 flipH="1">
          <a:off x="16289144" y="600075"/>
          <a:ext cx="12287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476250</xdr:colOff>
      <xdr:row>1</xdr:row>
      <xdr:rowOff>0</xdr:rowOff>
    </xdr:from>
    <xdr:to>
      <xdr:col>20</xdr:col>
      <xdr:colOff>619124</xdr:colOff>
      <xdr:row>8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476250" y="180975"/>
          <a:ext cx="1537334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448253</xdr:colOff>
      <xdr:row>9</xdr:row>
      <xdr:rowOff>142875</xdr:rowOff>
    </xdr:from>
    <xdr:to>
      <xdr:col>20</xdr:col>
      <xdr:colOff>561975</xdr:colOff>
      <xdr:row>12</xdr:row>
      <xdr:rowOff>95249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448253" y="1771650"/>
          <a:ext cx="15344197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Composición de los Tribunales Calificadores</a:t>
          </a:r>
        </a:p>
      </xdr:txBody>
    </xdr:sp>
    <xdr:clientData/>
  </xdr:twoCellAnchor>
  <xdr:twoCellAnchor>
    <xdr:from>
      <xdr:col>7</xdr:col>
      <xdr:colOff>400050</xdr:colOff>
      <xdr:row>28</xdr:row>
      <xdr:rowOff>85725</xdr:rowOff>
    </xdr:from>
    <xdr:to>
      <xdr:col>12</xdr:col>
      <xdr:colOff>438150</xdr:colOff>
      <xdr:row>46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39</xdr:col>
      <xdr:colOff>485774</xdr:colOff>
      <xdr:row>28</xdr:row>
      <xdr:rowOff>9524</xdr:rowOff>
    </xdr:from>
    <xdr:to>
      <xdr:col>45</xdr:col>
      <xdr:colOff>552450</xdr:colOff>
      <xdr:row>46</xdr:row>
      <xdr:rowOff>114300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714375</xdr:colOff>
      <xdr:row>27</xdr:row>
      <xdr:rowOff>171450</xdr:rowOff>
    </xdr:from>
    <xdr:to>
      <xdr:col>20</xdr:col>
      <xdr:colOff>104774</xdr:colOff>
      <xdr:row>47</xdr:row>
      <xdr:rowOff>66675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657225</xdr:colOff>
      <xdr:row>28</xdr:row>
      <xdr:rowOff>95250</xdr:rowOff>
    </xdr:from>
    <xdr:to>
      <xdr:col>5</xdr:col>
      <xdr:colOff>600075</xdr:colOff>
      <xdr:row>46</xdr:row>
      <xdr:rowOff>104775</xdr:rowOff>
    </xdr:to>
    <xdr:graphicFrame macro="">
      <xdr:nvGraphicFramePr>
        <xdr:cNvPr id="14" name="2 Gráfico">
          <a:extLst>
            <a:ext uri="{FF2B5EF4-FFF2-40B4-BE49-F238E27FC236}">
              <a16:creationId xmlns:a16="http://schemas.microsoft.com/office/drawing/2014/main" id="{5A8AB4A6-3C8A-4A40-A9E4-6589C888A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133350</xdr:rowOff>
    </xdr:from>
    <xdr:to>
      <xdr:col>6</xdr:col>
      <xdr:colOff>714375</xdr:colOff>
      <xdr:row>40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215264</xdr:colOff>
      <xdr:row>45</xdr:row>
      <xdr:rowOff>111496</xdr:rowOff>
    </xdr:from>
    <xdr:to>
      <xdr:col>6</xdr:col>
      <xdr:colOff>552449</xdr:colOff>
      <xdr:row>68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771524</xdr:colOff>
      <xdr:row>25</xdr:row>
      <xdr:rowOff>139065</xdr:rowOff>
    </xdr:from>
    <xdr:to>
      <xdr:col>14</xdr:col>
      <xdr:colOff>47624</xdr:colOff>
      <xdr:row>40</xdr:row>
      <xdr:rowOff>108585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312420</xdr:colOff>
      <xdr:row>46</xdr:row>
      <xdr:rowOff>9525</xdr:rowOff>
    </xdr:from>
    <xdr:to>
      <xdr:col>13</xdr:col>
      <xdr:colOff>586740</xdr:colOff>
      <xdr:row>64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38100</xdr:colOff>
      <xdr:row>24</xdr:row>
      <xdr:rowOff>95250</xdr:rowOff>
    </xdr:from>
    <xdr:to>
      <xdr:col>21</xdr:col>
      <xdr:colOff>85725</xdr:colOff>
      <xdr:row>40</xdr:row>
      <xdr:rowOff>76200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257175</xdr:colOff>
      <xdr:row>43</xdr:row>
      <xdr:rowOff>160102</xdr:rowOff>
    </xdr:from>
    <xdr:to>
      <xdr:col>21</xdr:col>
      <xdr:colOff>28575</xdr:colOff>
      <xdr:row>65</xdr:row>
      <xdr:rowOff>76199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666751</xdr:colOff>
      <xdr:row>6</xdr:row>
      <xdr:rowOff>114300</xdr:rowOff>
    </xdr:from>
    <xdr:to>
      <xdr:col>24</xdr:col>
      <xdr:colOff>276226</xdr:colOff>
      <xdr:row>9</xdr:row>
      <xdr:rowOff>47625</xdr:rowOff>
    </xdr:to>
    <xdr:sp macro="" textlink="">
      <xdr:nvSpPr>
        <xdr:cNvPr id="11" name="10 Pentágon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20602576" y="971550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695325</xdr:colOff>
      <xdr:row>1</xdr:row>
      <xdr:rowOff>1</xdr:rowOff>
    </xdr:from>
    <xdr:to>
      <xdr:col>21</xdr:col>
      <xdr:colOff>85725</xdr:colOff>
      <xdr:row>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5325" y="190501"/>
          <a:ext cx="20097750" cy="12953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733424</xdr:colOff>
      <xdr:row>10</xdr:row>
      <xdr:rowOff>0</xdr:rowOff>
    </xdr:from>
    <xdr:to>
      <xdr:col>21</xdr:col>
      <xdr:colOff>171449</xdr:colOff>
      <xdr:row>13</xdr:row>
      <xdr:rowOff>57149</xdr:rowOff>
    </xdr:to>
    <xdr:sp macro="" textlink="">
      <xdr:nvSpPr>
        <xdr:cNvPr id="13" name="4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33424" y="1905000"/>
          <a:ext cx="2014537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Fiscalía General del Estado y Órganos Centrales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25</xdr:row>
      <xdr:rowOff>85725</xdr:rowOff>
    </xdr:from>
    <xdr:to>
      <xdr:col>6</xdr:col>
      <xdr:colOff>654310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41</xdr:row>
      <xdr:rowOff>114300</xdr:rowOff>
    </xdr:from>
    <xdr:to>
      <xdr:col>6</xdr:col>
      <xdr:colOff>667694</xdr:colOff>
      <xdr:row>56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25</xdr:row>
      <xdr:rowOff>85725</xdr:rowOff>
    </xdr:from>
    <xdr:to>
      <xdr:col>14</xdr:col>
      <xdr:colOff>17635</xdr:colOff>
      <xdr:row>39</xdr:row>
      <xdr:rowOff>17145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51436</xdr:colOff>
      <xdr:row>41</xdr:row>
      <xdr:rowOff>121920</xdr:rowOff>
    </xdr:from>
    <xdr:to>
      <xdr:col>14</xdr:col>
      <xdr:colOff>352426</xdr:colOff>
      <xdr:row>56</xdr:row>
      <xdr:rowOff>121920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28575</xdr:colOff>
      <xdr:row>25</xdr:row>
      <xdr:rowOff>85725</xdr:rowOff>
    </xdr:from>
    <xdr:to>
      <xdr:col>21</xdr:col>
      <xdr:colOff>13837</xdr:colOff>
      <xdr:row>39</xdr:row>
      <xdr:rowOff>55245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41910</xdr:colOff>
      <xdr:row>25</xdr:row>
      <xdr:rowOff>104775</xdr:rowOff>
    </xdr:from>
    <xdr:to>
      <xdr:col>27</xdr:col>
      <xdr:colOff>379019</xdr:colOff>
      <xdr:row>39</xdr:row>
      <xdr:rowOff>114300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1943101</xdr:colOff>
      <xdr:row>3</xdr:row>
      <xdr:rowOff>0</xdr:rowOff>
    </xdr:from>
    <xdr:to>
      <xdr:col>26</xdr:col>
      <xdr:colOff>47626</xdr:colOff>
      <xdr:row>4</xdr:row>
      <xdr:rowOff>171450</xdr:rowOff>
    </xdr:to>
    <xdr:sp macro="" textlink="">
      <xdr:nvSpPr>
        <xdr:cNvPr id="26" name="25 Pentágon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 flipH="1">
          <a:off x="24117301" y="571500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38099</xdr:colOff>
      <xdr:row>0</xdr:row>
      <xdr:rowOff>180975</xdr:rowOff>
    </xdr:from>
    <xdr:to>
      <xdr:col>24</xdr:col>
      <xdr:colOff>523875</xdr:colOff>
      <xdr:row>7</xdr:row>
      <xdr:rowOff>133350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71524" y="180975"/>
          <a:ext cx="22659976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overflow" horzOverflow="overflow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76200</xdr:colOff>
      <xdr:row>9</xdr:row>
      <xdr:rowOff>85725</xdr:rowOff>
    </xdr:from>
    <xdr:to>
      <xdr:col>24</xdr:col>
      <xdr:colOff>657225</xdr:colOff>
      <xdr:row>12</xdr:row>
      <xdr:rowOff>142874</xdr:rowOff>
    </xdr:to>
    <xdr:sp macro="" textlink="">
      <xdr:nvSpPr>
        <xdr:cNvPr id="28" name="4 Rectángulo redondead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809625" y="1800225"/>
          <a:ext cx="2275522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Fiscalías Territoriales</a:t>
          </a:r>
        </a:p>
      </xdr:txBody>
    </xdr:sp>
    <xdr:clientData/>
  </xdr:twoCellAnchor>
  <xdr:twoCellAnchor>
    <xdr:from>
      <xdr:col>17</xdr:col>
      <xdr:colOff>0</xdr:colOff>
      <xdr:row>42</xdr:row>
      <xdr:rowOff>0</xdr:rowOff>
    </xdr:from>
    <xdr:to>
      <xdr:col>21</xdr:col>
      <xdr:colOff>367665</xdr:colOff>
      <xdr:row>57</xdr:row>
      <xdr:rowOff>0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390525</xdr:colOff>
      <xdr:row>41</xdr:row>
      <xdr:rowOff>152400</xdr:rowOff>
    </xdr:from>
    <xdr:to>
      <xdr:col>27</xdr:col>
      <xdr:colOff>691515</xdr:colOff>
      <xdr:row>56</xdr:row>
      <xdr:rowOff>152400</xdr:rowOff>
    </xdr:to>
    <xdr:graphicFrame macro="">
      <xdr:nvGraphicFramePr>
        <xdr:cNvPr id="21" name="20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742950</xdr:colOff>
      <xdr:row>41</xdr:row>
      <xdr:rowOff>228600</xdr:rowOff>
    </xdr:from>
    <xdr:to>
      <xdr:col>44</xdr:col>
      <xdr:colOff>0</xdr:colOff>
      <xdr:row>63</xdr:row>
      <xdr:rowOff>161926</xdr:rowOff>
    </xdr:to>
    <xdr:graphicFrame macro="">
      <xdr:nvGraphicFramePr>
        <xdr:cNvPr id="5121" name="5 Gráfico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514350</xdr:colOff>
      <xdr:row>41</xdr:row>
      <xdr:rowOff>180975</xdr:rowOff>
    </xdr:from>
    <xdr:to>
      <xdr:col>37</xdr:col>
      <xdr:colOff>676275</xdr:colOff>
      <xdr:row>64</xdr:row>
      <xdr:rowOff>9525</xdr:rowOff>
    </xdr:to>
    <xdr:graphicFrame macro="">
      <xdr:nvGraphicFramePr>
        <xdr:cNvPr id="5122" name="6 Gráfico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55</xdr:col>
      <xdr:colOff>438150</xdr:colOff>
      <xdr:row>23</xdr:row>
      <xdr:rowOff>9525</xdr:rowOff>
    </xdr:from>
    <xdr:to>
      <xdr:col>62</xdr:col>
      <xdr:colOff>152400</xdr:colOff>
      <xdr:row>39</xdr:row>
      <xdr:rowOff>0</xdr:rowOff>
    </xdr:to>
    <xdr:graphicFrame macro="">
      <xdr:nvGraphicFramePr>
        <xdr:cNvPr id="5123" name="7 Gráfico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409575</xdr:colOff>
      <xdr:row>41</xdr:row>
      <xdr:rowOff>428624</xdr:rowOff>
    </xdr:from>
    <xdr:to>
      <xdr:col>9</xdr:col>
      <xdr:colOff>0</xdr:colOff>
      <xdr:row>65</xdr:row>
      <xdr:rowOff>95249</xdr:rowOff>
    </xdr:to>
    <xdr:graphicFrame macro="">
      <xdr:nvGraphicFramePr>
        <xdr:cNvPr id="5124" name="8 Gráfico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257175</xdr:colOff>
      <xdr:row>39</xdr:row>
      <xdr:rowOff>108584</xdr:rowOff>
    </xdr:from>
    <xdr:to>
      <xdr:col>18</xdr:col>
      <xdr:colOff>238125</xdr:colOff>
      <xdr:row>56</xdr:row>
      <xdr:rowOff>9524</xdr:rowOff>
    </xdr:to>
    <xdr:graphicFrame macro="">
      <xdr:nvGraphicFramePr>
        <xdr:cNvPr id="5125" name="12 Gráfico">
          <a:extLs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333375</xdr:colOff>
      <xdr:row>32</xdr:row>
      <xdr:rowOff>66675</xdr:rowOff>
    </xdr:from>
    <xdr:to>
      <xdr:col>24</xdr:col>
      <xdr:colOff>304800</xdr:colOff>
      <xdr:row>44</xdr:row>
      <xdr:rowOff>152400</xdr:rowOff>
    </xdr:to>
    <xdr:graphicFrame macro="">
      <xdr:nvGraphicFramePr>
        <xdr:cNvPr id="5126" name="10 Gráfico">
          <a:extLst>
            <a:ext uri="{FF2B5EF4-FFF2-40B4-BE49-F238E27FC236}">
              <a16:creationId xmlns:a16="http://schemas.microsoft.com/office/drawing/2014/main" id="{00000000-0008-0000-03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390526</xdr:colOff>
      <xdr:row>32</xdr:row>
      <xdr:rowOff>123825</xdr:rowOff>
    </xdr:from>
    <xdr:to>
      <xdr:col>31</xdr:col>
      <xdr:colOff>361950</xdr:colOff>
      <xdr:row>44</xdr:row>
      <xdr:rowOff>123825</xdr:rowOff>
    </xdr:to>
    <xdr:graphicFrame macro="">
      <xdr:nvGraphicFramePr>
        <xdr:cNvPr id="5127" name="9 Gráfico">
          <a:extLst>
            <a:ext uri="{FF2B5EF4-FFF2-40B4-BE49-F238E27FC236}">
              <a16:creationId xmlns:a16="http://schemas.microsoft.com/office/drawing/2014/main" id="{00000000-0008-0000-03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409576</xdr:colOff>
      <xdr:row>4</xdr:row>
      <xdr:rowOff>161925</xdr:rowOff>
    </xdr:from>
    <xdr:to>
      <xdr:col>27</xdr:col>
      <xdr:colOff>828676</xdr:colOff>
      <xdr:row>6</xdr:row>
      <xdr:rowOff>142875</xdr:rowOff>
    </xdr:to>
    <xdr:sp macro="" textlink="">
      <xdr:nvSpPr>
        <xdr:cNvPr id="9" name="8 Pentágon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H="1">
          <a:off x="20402551" y="923925"/>
          <a:ext cx="1152525" cy="3619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85725</xdr:rowOff>
    </xdr:from>
    <xdr:to>
      <xdr:col>24</xdr:col>
      <xdr:colOff>723900</xdr:colOff>
      <xdr:row>8</xdr:row>
      <xdr:rowOff>38100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33425" y="276225"/>
          <a:ext cx="1929765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9</xdr:row>
      <xdr:rowOff>114300</xdr:rowOff>
    </xdr:from>
    <xdr:to>
      <xdr:col>26</xdr:col>
      <xdr:colOff>47625</xdr:colOff>
      <xdr:row>12</xdr:row>
      <xdr:rowOff>171449</xdr:rowOff>
    </xdr:to>
    <xdr:sp macro="" textlink="">
      <xdr:nvSpPr>
        <xdr:cNvPr id="11" name="4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62000" y="1828800"/>
          <a:ext cx="2005965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en la Carrera Fiscal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40</xdr:row>
      <xdr:rowOff>114300</xdr:rowOff>
    </xdr:from>
    <xdr:to>
      <xdr:col>6</xdr:col>
      <xdr:colOff>485775</xdr:colOff>
      <xdr:row>63</xdr:row>
      <xdr:rowOff>0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40</xdr:row>
      <xdr:rowOff>66675</xdr:rowOff>
    </xdr:from>
    <xdr:to>
      <xdr:col>13</xdr:col>
      <xdr:colOff>28575</xdr:colOff>
      <xdr:row>64</xdr:row>
      <xdr:rowOff>19050</xdr:rowOff>
    </xdr:to>
    <xdr:graphicFrame macro="">
      <xdr:nvGraphicFramePr>
        <xdr:cNvPr id="1026" name="2 Gráfico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333375</xdr:colOff>
      <xdr:row>29</xdr:row>
      <xdr:rowOff>0</xdr:rowOff>
    </xdr:from>
    <xdr:to>
      <xdr:col>21</xdr:col>
      <xdr:colOff>333375</xdr:colOff>
      <xdr:row>45</xdr:row>
      <xdr:rowOff>66675</xdr:rowOff>
    </xdr:to>
    <xdr:graphicFrame macro="">
      <xdr:nvGraphicFramePr>
        <xdr:cNvPr id="1027" name="4 Gráfico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276226</xdr:colOff>
      <xdr:row>3</xdr:row>
      <xdr:rowOff>76200</xdr:rowOff>
    </xdr:from>
    <xdr:to>
      <xdr:col>25</xdr:col>
      <xdr:colOff>666751</xdr:colOff>
      <xdr:row>5</xdr:row>
      <xdr:rowOff>57150</xdr:rowOff>
    </xdr:to>
    <xdr:sp macro="" textlink="">
      <xdr:nvSpPr>
        <xdr:cNvPr id="11" name="10 Pentágon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 flipH="1">
          <a:off x="22212301" y="619125"/>
          <a:ext cx="1152525" cy="3429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190501</xdr:colOff>
      <xdr:row>1</xdr:row>
      <xdr:rowOff>0</xdr:rowOff>
    </xdr:from>
    <xdr:to>
      <xdr:col>22</xdr:col>
      <xdr:colOff>457201</xdr:colOff>
      <xdr:row>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962026" y="180975"/>
          <a:ext cx="2066925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257175</xdr:colOff>
      <xdr:row>9</xdr:row>
      <xdr:rowOff>133350</xdr:rowOff>
    </xdr:from>
    <xdr:to>
      <xdr:col>22</xdr:col>
      <xdr:colOff>457200</xdr:colOff>
      <xdr:row>13</xdr:row>
      <xdr:rowOff>38099</xdr:rowOff>
    </xdr:to>
    <xdr:sp macro="" textlink="">
      <xdr:nvSpPr>
        <xdr:cNvPr id="13" name="4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028700" y="1762125"/>
          <a:ext cx="2060257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Indicadores Sociológicos de la Carrera Fiscal / Antigüedad - Edad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14</xdr:row>
      <xdr:rowOff>161925</xdr:rowOff>
    </xdr:from>
    <xdr:to>
      <xdr:col>17</xdr:col>
      <xdr:colOff>152400</xdr:colOff>
      <xdr:row>34</xdr:row>
      <xdr:rowOff>152400</xdr:rowOff>
    </xdr:to>
    <xdr:graphicFrame macro="">
      <xdr:nvGraphicFramePr>
        <xdr:cNvPr id="13313" name="2 Gráfico">
          <a:extLst>
            <a:ext uri="{FF2B5EF4-FFF2-40B4-BE49-F238E27FC236}">
              <a16:creationId xmlns:a16="http://schemas.microsoft.com/office/drawing/2014/main" id="{00000000-0008-0000-0500-00000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104775</xdr:colOff>
      <xdr:row>3</xdr:row>
      <xdr:rowOff>104775</xdr:rowOff>
    </xdr:from>
    <xdr:to>
      <xdr:col>22</xdr:col>
      <xdr:colOff>495300</xdr:colOff>
      <xdr:row>5</xdr:row>
      <xdr:rowOff>66675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H="1">
          <a:off x="17516475" y="647700"/>
          <a:ext cx="1152525" cy="3238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104776</xdr:colOff>
      <xdr:row>1</xdr:row>
      <xdr:rowOff>0</xdr:rowOff>
    </xdr:from>
    <xdr:to>
      <xdr:col>19</xdr:col>
      <xdr:colOff>628651</xdr:colOff>
      <xdr:row>8</xdr:row>
      <xdr:rowOff>19050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14351" y="180975"/>
          <a:ext cx="1619250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152401</xdr:colOff>
      <xdr:row>8</xdr:row>
      <xdr:rowOff>123825</xdr:rowOff>
    </xdr:from>
    <xdr:to>
      <xdr:col>19</xdr:col>
      <xdr:colOff>576629</xdr:colOff>
      <xdr:row>12</xdr:row>
      <xdr:rowOff>28574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61976" y="1571625"/>
          <a:ext cx="16092853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Índice de Rotación de Fiscales por Órganos no Territoriales y Comunidades Autónomas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18</xdr:row>
      <xdr:rowOff>161925</xdr:rowOff>
    </xdr:from>
    <xdr:to>
      <xdr:col>15</xdr:col>
      <xdr:colOff>495300</xdr:colOff>
      <xdr:row>40</xdr:row>
      <xdr:rowOff>9526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742949</xdr:colOff>
      <xdr:row>3</xdr:row>
      <xdr:rowOff>104775</xdr:rowOff>
    </xdr:from>
    <xdr:to>
      <xdr:col>19</xdr:col>
      <xdr:colOff>371474</xdr:colOff>
      <xdr:row>5</xdr:row>
      <xdr:rowOff>47625</xdr:rowOff>
    </xdr:to>
    <xdr:sp macro="" textlink="">
      <xdr:nvSpPr>
        <xdr:cNvPr id="4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flipH="1">
          <a:off x="16773524" y="647700"/>
          <a:ext cx="1152525" cy="3048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685801</xdr:colOff>
      <xdr:row>1</xdr:row>
      <xdr:rowOff>0</xdr:rowOff>
    </xdr:from>
    <xdr:to>
      <xdr:col>17</xdr:col>
      <xdr:colOff>104775</xdr:colOff>
      <xdr:row>8</xdr:row>
      <xdr:rowOff>19050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85801" y="180975"/>
          <a:ext cx="15230474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9526</xdr:colOff>
      <xdr:row>10</xdr:row>
      <xdr:rowOff>38100</xdr:rowOff>
    </xdr:from>
    <xdr:to>
      <xdr:col>17</xdr:col>
      <xdr:colOff>133350</xdr:colOff>
      <xdr:row>13</xdr:row>
      <xdr:rowOff>76199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42951" y="1847850"/>
          <a:ext cx="15201899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Numero de Fiscales / Población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161924</xdr:colOff>
      <xdr:row>19</xdr:row>
      <xdr:rowOff>66675</xdr:rowOff>
    </xdr:from>
    <xdr:to>
      <xdr:col>11</xdr:col>
      <xdr:colOff>9525</xdr:colOff>
      <xdr:row>33</xdr:row>
      <xdr:rowOff>161925</xdr:rowOff>
    </xdr:to>
    <xdr:graphicFrame macro="">
      <xdr:nvGraphicFramePr>
        <xdr:cNvPr id="20481" name="1 Gráfico">
          <a:extLst>
            <a:ext uri="{FF2B5EF4-FFF2-40B4-BE49-F238E27FC236}">
              <a16:creationId xmlns:a16="http://schemas.microsoft.com/office/drawing/2014/main" id="{00000000-0008-0000-0700-00000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171450</xdr:colOff>
      <xdr:row>19</xdr:row>
      <xdr:rowOff>57150</xdr:rowOff>
    </xdr:from>
    <xdr:to>
      <xdr:col>25</xdr:col>
      <xdr:colOff>161925</xdr:colOff>
      <xdr:row>38</xdr:row>
      <xdr:rowOff>142874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95248</xdr:colOff>
      <xdr:row>2</xdr:row>
      <xdr:rowOff>142875</xdr:rowOff>
    </xdr:from>
    <xdr:to>
      <xdr:col>26</xdr:col>
      <xdr:colOff>485773</xdr:colOff>
      <xdr:row>4</xdr:row>
      <xdr:rowOff>66675</xdr:rowOff>
    </xdr:to>
    <xdr:sp macro="" textlink="">
      <xdr:nvSpPr>
        <xdr:cNvPr id="4" name="3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 flipH="1">
          <a:off x="21869398" y="50482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24</xdr:col>
      <xdr:colOff>666750</xdr:colOff>
      <xdr:row>8</xdr:row>
      <xdr:rowOff>19050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90575" y="180975"/>
          <a:ext cx="20888325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88530</xdr:colOff>
      <xdr:row>9</xdr:row>
      <xdr:rowOff>142875</xdr:rowOff>
    </xdr:from>
    <xdr:to>
      <xdr:col>24</xdr:col>
      <xdr:colOff>687515</xdr:colOff>
      <xdr:row>13</xdr:row>
      <xdr:rowOff>28574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0530" y="1771650"/>
          <a:ext cx="2084913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Situaciones Administrativas / Bajas por Enfermedad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323849</xdr:colOff>
      <xdr:row>15</xdr:row>
      <xdr:rowOff>123825</xdr:rowOff>
    </xdr:from>
    <xdr:to>
      <xdr:col>15</xdr:col>
      <xdr:colOff>466725</xdr:colOff>
      <xdr:row>37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77594</xdr:colOff>
      <xdr:row>3</xdr:row>
      <xdr:rowOff>47625</xdr:rowOff>
    </xdr:from>
    <xdr:to>
      <xdr:col>19</xdr:col>
      <xdr:colOff>468119</xdr:colOff>
      <xdr:row>4</xdr:row>
      <xdr:rowOff>152400</xdr:rowOff>
    </xdr:to>
    <xdr:sp macro="" textlink="">
      <xdr:nvSpPr>
        <xdr:cNvPr id="7" name="6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 flipH="1">
          <a:off x="16022444" y="40957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16</xdr:col>
      <xdr:colOff>647699</xdr:colOff>
      <xdr:row>8</xdr:row>
      <xdr:rowOff>19050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771525" y="180975"/>
          <a:ext cx="1432559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28575</xdr:colOff>
      <xdr:row>9</xdr:row>
      <xdr:rowOff>142875</xdr:rowOff>
    </xdr:from>
    <xdr:to>
      <xdr:col>16</xdr:col>
      <xdr:colOff>590550</xdr:colOff>
      <xdr:row>13</xdr:row>
      <xdr:rowOff>47624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790575" y="1590675"/>
          <a:ext cx="1424940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Excedencias / Licencias en materia  de conciliación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 Sexo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7:L35"/>
  <sheetViews>
    <sheetView tabSelected="1" workbookViewId="0"/>
  </sheetViews>
  <sheetFormatPr baseColWidth="10" defaultRowHeight="15" x14ac:dyDescent="0.25"/>
  <cols>
    <col min="1" max="16384" width="11.42578125" style="6"/>
  </cols>
  <sheetData>
    <row r="17" spans="4:12" x14ac:dyDescent="0.25">
      <c r="D17" s="115" t="s">
        <v>109</v>
      </c>
      <c r="E17" s="116"/>
      <c r="F17" s="116"/>
      <c r="G17" s="116"/>
      <c r="H17" s="116"/>
      <c r="I17" s="116"/>
      <c r="J17" s="116"/>
      <c r="K17" s="116"/>
      <c r="L17" s="117"/>
    </row>
    <row r="19" spans="4:12" x14ac:dyDescent="0.25">
      <c r="D19" s="115" t="s">
        <v>110</v>
      </c>
      <c r="E19" s="116"/>
      <c r="F19" s="116"/>
      <c r="G19" s="116"/>
      <c r="H19" s="116"/>
      <c r="I19" s="116"/>
      <c r="J19" s="116"/>
      <c r="K19" s="116"/>
      <c r="L19" s="117"/>
    </row>
    <row r="21" spans="4:12" x14ac:dyDescent="0.25">
      <c r="D21" s="115" t="s">
        <v>111</v>
      </c>
      <c r="E21" s="116"/>
      <c r="F21" s="116"/>
      <c r="G21" s="116"/>
      <c r="H21" s="116"/>
      <c r="I21" s="116"/>
      <c r="J21" s="116"/>
      <c r="K21" s="116"/>
      <c r="L21" s="117"/>
    </row>
    <row r="23" spans="4:12" x14ac:dyDescent="0.25">
      <c r="D23" s="115" t="s">
        <v>112</v>
      </c>
      <c r="E23" s="116"/>
      <c r="F23" s="116"/>
      <c r="G23" s="116"/>
      <c r="H23" s="116"/>
      <c r="I23" s="116"/>
      <c r="J23" s="116"/>
      <c r="K23" s="116"/>
      <c r="L23" s="117"/>
    </row>
    <row r="25" spans="4:12" x14ac:dyDescent="0.25">
      <c r="D25" s="115" t="s">
        <v>113</v>
      </c>
      <c r="E25" s="116"/>
      <c r="F25" s="116"/>
      <c r="G25" s="116"/>
      <c r="H25" s="116"/>
      <c r="I25" s="116"/>
      <c r="J25" s="116"/>
      <c r="K25" s="116"/>
      <c r="L25" s="117"/>
    </row>
    <row r="27" spans="4:12" x14ac:dyDescent="0.25">
      <c r="D27" s="115" t="s">
        <v>114</v>
      </c>
      <c r="E27" s="116"/>
      <c r="F27" s="116"/>
      <c r="G27" s="116"/>
      <c r="H27" s="116"/>
      <c r="I27" s="116"/>
      <c r="J27" s="116"/>
      <c r="K27" s="116"/>
      <c r="L27" s="117"/>
    </row>
    <row r="29" spans="4:12" x14ac:dyDescent="0.25">
      <c r="D29" s="115" t="s">
        <v>115</v>
      </c>
      <c r="E29" s="116"/>
      <c r="F29" s="116"/>
      <c r="G29" s="116"/>
      <c r="H29" s="116"/>
      <c r="I29" s="116"/>
      <c r="J29" s="116"/>
      <c r="K29" s="116"/>
      <c r="L29" s="117"/>
    </row>
    <row r="31" spans="4:12" x14ac:dyDescent="0.25">
      <c r="D31" s="115" t="s">
        <v>116</v>
      </c>
      <c r="E31" s="116"/>
      <c r="F31" s="116"/>
      <c r="G31" s="116"/>
      <c r="H31" s="116"/>
      <c r="I31" s="116"/>
      <c r="J31" s="116"/>
      <c r="K31" s="116"/>
      <c r="L31" s="117"/>
    </row>
    <row r="33" spans="4:12" x14ac:dyDescent="0.25">
      <c r="D33" s="115" t="s">
        <v>117</v>
      </c>
      <c r="E33" s="116"/>
      <c r="F33" s="116"/>
      <c r="G33" s="116"/>
      <c r="H33" s="116"/>
      <c r="I33" s="116"/>
      <c r="J33" s="116"/>
      <c r="K33" s="116"/>
      <c r="L33" s="117"/>
    </row>
    <row r="35" spans="4:12" x14ac:dyDescent="0.25">
      <c r="D35" s="118"/>
      <c r="E35" s="118"/>
      <c r="F35" s="118"/>
      <c r="G35" s="118"/>
      <c r="H35" s="118"/>
      <c r="I35" s="118"/>
      <c r="J35" s="118"/>
      <c r="K35" s="118"/>
      <c r="L35" s="118"/>
    </row>
  </sheetData>
  <mergeCells count="10">
    <mergeCell ref="D29:L29"/>
    <mergeCell ref="D31:L31"/>
    <mergeCell ref="D33:L33"/>
    <mergeCell ref="D35:L35"/>
    <mergeCell ref="D17:L17"/>
    <mergeCell ref="D19:L19"/>
    <mergeCell ref="D21:L21"/>
    <mergeCell ref="D23:L23"/>
    <mergeCell ref="D25:L25"/>
    <mergeCell ref="D27:L27"/>
  </mergeCells>
  <hyperlinks>
    <hyperlink ref="D17" location="'Fiscalia Gral Est y Órg Central'!A1" display="Distribución por Sexo en Fiscalía General del Estado y Órganos Centrales" xr:uid="{00000000-0004-0000-0000-000000000000}"/>
    <hyperlink ref="D19" location="'Fiscalías Territoriales'!A1" display="Distribución por Sexo en Fiscalías Territoriales" xr:uid="{00000000-0004-0000-0000-000001000000}"/>
    <hyperlink ref="D21" location="'Distribución por Sexo'!A1" display="Distribución por Sexo en la Carrera Fiscal" xr:uid="{00000000-0004-0000-0000-000002000000}"/>
    <hyperlink ref="D23" location="'Antigüedad-Edad'!A1" display="Edad Media y Antigüedad de los miembros de la Carrera Fiscal" xr:uid="{00000000-0004-0000-0000-000003000000}"/>
    <hyperlink ref="D25" location="'Rotación de personal'!A1" display="Índice de Rotación de Fiscales por Órganos no Territoriales y Comunidades Autónomas" xr:uid="{00000000-0004-0000-0000-000004000000}"/>
    <hyperlink ref="D27" location="'Número de Fiscales - Población'!A1" display="Número de Fiscales por Comunidad Autónoma y por 100.000 habitantes" xr:uid="{00000000-0004-0000-0000-000005000000}"/>
    <hyperlink ref="D29" location="'Situaciones Adtvas-Bajas enf.'!A1" display="Situaciones Administrativas y bajas por Enfermedad" xr:uid="{00000000-0004-0000-0000-000006000000}"/>
    <hyperlink ref="D31" location="'Exceden Lic. materia concilició'!A1" display="Excedencias  y Licencias en materia  de conciliación. Distribución por Sexo" xr:uid="{00000000-0004-0000-0000-000007000000}"/>
    <hyperlink ref="D33" location="'Composic. Trib Calificadores'!A1" display="Composición de los Tribunales Calificadores " xr:uid="{00000000-0004-0000-0000-000008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0:AT53"/>
  <sheetViews>
    <sheetView workbookViewId="0"/>
  </sheetViews>
  <sheetFormatPr baseColWidth="10" defaultRowHeight="14.25" x14ac:dyDescent="0.2"/>
  <cols>
    <col min="1" max="2" width="11.42578125" style="77"/>
    <col min="3" max="3" width="16.42578125" style="77" customWidth="1"/>
    <col min="4" max="4" width="14" style="77" bestFit="1" customWidth="1"/>
    <col min="5" max="6" width="12" style="77" customWidth="1"/>
    <col min="7" max="9" width="11.42578125" style="77"/>
    <col min="10" max="10" width="12.42578125" style="77" customWidth="1"/>
    <col min="11" max="11" width="0.7109375" style="77" customWidth="1"/>
    <col min="12" max="16" width="11.42578125" style="77"/>
    <col min="17" max="18" width="11.85546875" style="77" customWidth="1"/>
    <col min="19" max="22" width="11.42578125" style="77"/>
    <col min="23" max="23" width="16.28515625" style="77" customWidth="1"/>
    <col min="24" max="24" width="11.7109375" style="77" customWidth="1"/>
    <col min="25" max="28" width="11.42578125" style="77"/>
    <col min="29" max="29" width="11.85546875" style="77" bestFit="1" customWidth="1"/>
    <col min="30" max="30" width="12" style="77" customWidth="1"/>
    <col min="31" max="31" width="0.28515625" style="77" customWidth="1"/>
    <col min="32" max="34" width="11.42578125" style="77"/>
    <col min="35" max="35" width="11.85546875" style="77" bestFit="1" customWidth="1"/>
    <col min="36" max="36" width="12.5703125" style="77" customWidth="1"/>
    <col min="37" max="39" width="11.42578125" style="77"/>
    <col min="40" max="40" width="16.5703125" style="77" customWidth="1"/>
    <col min="41" max="16384" width="11.42578125" style="77"/>
  </cols>
  <sheetData>
    <row r="10" spans="2:46" ht="24.75" x14ac:dyDescent="0.3">
      <c r="C10" s="78"/>
    </row>
    <row r="14" spans="2:46" ht="15" thickBot="1" x14ac:dyDescent="0.25">
      <c r="C14" s="79"/>
      <c r="D14" s="79"/>
      <c r="E14" s="79"/>
      <c r="F14" s="79"/>
      <c r="G14" s="79"/>
      <c r="H14" s="79"/>
      <c r="J14" s="79"/>
      <c r="K14" s="79"/>
      <c r="L14" s="79"/>
      <c r="M14" s="79"/>
      <c r="N14" s="79"/>
      <c r="P14" s="79"/>
      <c r="Q14" s="79"/>
      <c r="R14" s="79"/>
      <c r="S14" s="79"/>
      <c r="T14" s="79"/>
      <c r="AB14" s="79"/>
      <c r="AC14" s="79"/>
      <c r="AD14" s="79"/>
      <c r="AE14" s="79"/>
      <c r="AF14" s="79"/>
      <c r="AH14" s="83"/>
      <c r="AI14" s="83"/>
      <c r="AJ14" s="83"/>
      <c r="AK14" s="83"/>
      <c r="AL14" s="83"/>
    </row>
    <row r="15" spans="2:46" ht="14.25" customHeight="1" x14ac:dyDescent="0.2">
      <c r="B15" s="150" t="s">
        <v>151</v>
      </c>
      <c r="C15" s="150"/>
      <c r="D15" s="150"/>
      <c r="E15" s="150"/>
      <c r="F15" s="150"/>
      <c r="H15" s="153" t="s">
        <v>137</v>
      </c>
      <c r="I15" s="154"/>
      <c r="J15" s="154"/>
      <c r="K15" s="154"/>
      <c r="L15" s="154"/>
      <c r="M15" s="155"/>
      <c r="P15" s="150" t="s">
        <v>140</v>
      </c>
      <c r="Q15" s="150"/>
      <c r="R15" s="150"/>
      <c r="S15" s="150"/>
      <c r="T15" s="150"/>
      <c r="V15" s="150" t="s">
        <v>153</v>
      </c>
      <c r="W15" s="150"/>
      <c r="X15" s="150"/>
      <c r="Y15" s="150"/>
      <c r="Z15" s="150"/>
      <c r="AB15" s="150" t="s">
        <v>141</v>
      </c>
      <c r="AC15" s="150"/>
      <c r="AD15" s="150"/>
      <c r="AE15" s="150"/>
      <c r="AF15" s="150"/>
      <c r="AH15" s="150" t="s">
        <v>143</v>
      </c>
      <c r="AI15" s="150"/>
      <c r="AJ15" s="150"/>
      <c r="AK15" s="150"/>
      <c r="AL15" s="150"/>
      <c r="AN15" s="153" t="s">
        <v>90</v>
      </c>
      <c r="AO15" s="154"/>
      <c r="AP15" s="154"/>
      <c r="AQ15" s="154"/>
      <c r="AR15" s="154"/>
      <c r="AS15" s="154"/>
      <c r="AT15" s="155"/>
    </row>
    <row r="16" spans="2:46" ht="24.75" customHeight="1" thickBot="1" x14ac:dyDescent="0.25">
      <c r="B16" s="151"/>
      <c r="C16" s="151"/>
      <c r="D16" s="151"/>
      <c r="E16" s="151"/>
      <c r="F16" s="151"/>
      <c r="H16" s="156"/>
      <c r="I16" s="157"/>
      <c r="J16" s="157"/>
      <c r="K16" s="157"/>
      <c r="L16" s="157"/>
      <c r="M16" s="158"/>
      <c r="P16" s="151"/>
      <c r="Q16" s="151"/>
      <c r="R16" s="151"/>
      <c r="S16" s="151"/>
      <c r="T16" s="151"/>
      <c r="V16" s="151"/>
      <c r="W16" s="151"/>
      <c r="X16" s="151"/>
      <c r="Y16" s="151"/>
      <c r="Z16" s="151"/>
      <c r="AB16" s="159"/>
      <c r="AC16" s="159"/>
      <c r="AD16" s="159"/>
      <c r="AE16" s="159"/>
      <c r="AF16" s="159"/>
      <c r="AH16" s="151"/>
      <c r="AI16" s="151"/>
      <c r="AJ16" s="151"/>
      <c r="AK16" s="151"/>
      <c r="AL16" s="151"/>
      <c r="AN16" s="156"/>
      <c r="AO16" s="157"/>
      <c r="AP16" s="157"/>
      <c r="AQ16" s="157"/>
      <c r="AR16" s="157"/>
      <c r="AS16" s="157"/>
      <c r="AT16" s="158"/>
    </row>
    <row r="17" spans="1:46" ht="15" customHeight="1" x14ac:dyDescent="0.2">
      <c r="A17" s="81"/>
      <c r="H17" s="81"/>
      <c r="I17" s="81"/>
      <c r="J17" s="81"/>
      <c r="K17" s="81"/>
      <c r="L17" s="81"/>
      <c r="M17" s="81"/>
      <c r="P17" s="81"/>
      <c r="Q17" s="81"/>
      <c r="R17" s="81"/>
      <c r="S17" s="81"/>
      <c r="T17" s="81"/>
      <c r="AB17" s="82"/>
      <c r="AC17" s="82"/>
      <c r="AD17" s="82"/>
      <c r="AE17" s="82"/>
      <c r="AF17" s="82"/>
      <c r="AH17" s="81"/>
      <c r="AI17" s="81"/>
      <c r="AJ17" s="81"/>
      <c r="AK17" s="81"/>
      <c r="AL17" s="81"/>
    </row>
    <row r="18" spans="1:46" ht="18.75" customHeight="1" x14ac:dyDescent="0.2">
      <c r="I18" s="4"/>
      <c r="AC18" s="4"/>
      <c r="AD18" s="79"/>
      <c r="AE18" s="79"/>
      <c r="AT18" s="90"/>
    </row>
    <row r="19" spans="1:46" ht="33.75" customHeight="1" x14ac:dyDescent="0.2">
      <c r="C19" s="97"/>
      <c r="D19" s="97" t="s">
        <v>48</v>
      </c>
      <c r="E19" s="97" t="s">
        <v>46</v>
      </c>
      <c r="I19" s="97"/>
      <c r="J19" s="97" t="s">
        <v>48</v>
      </c>
      <c r="K19" s="97" t="s">
        <v>46</v>
      </c>
      <c r="L19" s="97" t="s">
        <v>46</v>
      </c>
      <c r="Q19" s="97"/>
      <c r="R19" s="97" t="s">
        <v>48</v>
      </c>
      <c r="S19" s="97" t="s">
        <v>46</v>
      </c>
      <c r="W19" s="97"/>
      <c r="X19" s="97" t="s">
        <v>48</v>
      </c>
      <c r="Y19" s="97" t="s">
        <v>46</v>
      </c>
      <c r="AC19" s="97"/>
      <c r="AD19" s="97" t="s">
        <v>48</v>
      </c>
      <c r="AE19" s="97" t="s">
        <v>46</v>
      </c>
      <c r="AF19" s="97" t="s">
        <v>46</v>
      </c>
      <c r="AI19" s="97"/>
      <c r="AJ19" s="97" t="s">
        <v>48</v>
      </c>
      <c r="AK19" s="97" t="s">
        <v>46</v>
      </c>
      <c r="AN19" s="97"/>
      <c r="AO19" s="152">
        <v>2021</v>
      </c>
      <c r="AP19" s="152"/>
      <c r="AQ19" s="152">
        <v>2020</v>
      </c>
      <c r="AR19" s="152"/>
      <c r="AS19" s="152">
        <v>2019</v>
      </c>
      <c r="AT19" s="152"/>
    </row>
    <row r="20" spans="1:46" ht="15" thickBot="1" x14ac:dyDescent="0.25">
      <c r="C20" s="42" t="s">
        <v>73</v>
      </c>
      <c r="D20" s="80">
        <v>3</v>
      </c>
      <c r="E20" s="80">
        <v>6</v>
      </c>
      <c r="I20" s="42" t="s">
        <v>73</v>
      </c>
      <c r="J20" s="80">
        <v>4</v>
      </c>
      <c r="K20" s="80">
        <v>6</v>
      </c>
      <c r="L20" s="80" t="s">
        <v>138</v>
      </c>
      <c r="Q20" s="42" t="s">
        <v>73</v>
      </c>
      <c r="R20" s="80">
        <v>4</v>
      </c>
      <c r="S20" s="80">
        <v>6</v>
      </c>
      <c r="W20" s="42" t="s">
        <v>73</v>
      </c>
      <c r="X20" s="43">
        <v>2</v>
      </c>
      <c r="Y20" s="43">
        <v>1</v>
      </c>
      <c r="AC20" s="42" t="s">
        <v>73</v>
      </c>
      <c r="AD20" s="80">
        <v>1</v>
      </c>
      <c r="AE20" s="80">
        <v>2</v>
      </c>
      <c r="AF20" s="80" t="s">
        <v>142</v>
      </c>
      <c r="AI20" s="42" t="s">
        <v>73</v>
      </c>
      <c r="AJ20" s="43">
        <v>1</v>
      </c>
      <c r="AK20" s="43">
        <v>1</v>
      </c>
      <c r="AN20" s="81"/>
      <c r="AO20" s="98" t="s">
        <v>79</v>
      </c>
      <c r="AP20" s="98" t="s">
        <v>80</v>
      </c>
      <c r="AQ20" s="98" t="s">
        <v>79</v>
      </c>
      <c r="AR20" s="98" t="s">
        <v>80</v>
      </c>
      <c r="AS20" s="98" t="s">
        <v>79</v>
      </c>
      <c r="AT20" s="98" t="s">
        <v>80</v>
      </c>
    </row>
    <row r="21" spans="1:46" ht="15" thickBot="1" x14ac:dyDescent="0.25">
      <c r="C21" s="39" t="s">
        <v>74</v>
      </c>
      <c r="D21" s="34">
        <v>4</v>
      </c>
      <c r="E21" s="34">
        <v>5</v>
      </c>
      <c r="I21" s="39" t="s">
        <v>74</v>
      </c>
      <c r="J21" s="34">
        <v>5</v>
      </c>
      <c r="K21" s="34">
        <v>5</v>
      </c>
      <c r="L21" s="34" t="s">
        <v>139</v>
      </c>
      <c r="Q21" s="39" t="s">
        <v>74</v>
      </c>
      <c r="R21" s="34">
        <v>4</v>
      </c>
      <c r="S21" s="34">
        <v>5</v>
      </c>
      <c r="W21" s="39" t="s">
        <v>74</v>
      </c>
      <c r="X21" s="34">
        <v>0</v>
      </c>
      <c r="Y21" s="34">
        <v>2</v>
      </c>
      <c r="AC21" s="39" t="s">
        <v>74</v>
      </c>
      <c r="AD21" s="34">
        <v>2</v>
      </c>
      <c r="AE21" s="34">
        <v>1</v>
      </c>
      <c r="AF21" s="34">
        <v>1</v>
      </c>
      <c r="AI21" s="39" t="s">
        <v>74</v>
      </c>
      <c r="AJ21" s="34">
        <v>2</v>
      </c>
      <c r="AK21" s="34">
        <v>1</v>
      </c>
      <c r="AN21" s="42" t="s">
        <v>48</v>
      </c>
      <c r="AO21" s="43">
        <v>4</v>
      </c>
      <c r="AP21" s="43">
        <v>2</v>
      </c>
      <c r="AQ21" s="43">
        <v>3</v>
      </c>
      <c r="AR21" s="43">
        <v>3</v>
      </c>
      <c r="AS21" s="43">
        <v>3</v>
      </c>
      <c r="AT21" s="43">
        <v>2</v>
      </c>
    </row>
    <row r="22" spans="1:46" ht="15" thickBot="1" x14ac:dyDescent="0.25">
      <c r="C22" s="39" t="s">
        <v>75</v>
      </c>
      <c r="D22" s="34">
        <v>4</v>
      </c>
      <c r="E22" s="34">
        <v>5</v>
      </c>
      <c r="I22" s="39" t="s">
        <v>75</v>
      </c>
      <c r="J22" s="34">
        <v>4</v>
      </c>
      <c r="K22" s="34">
        <v>5</v>
      </c>
      <c r="L22" s="34">
        <v>5</v>
      </c>
      <c r="Q22" s="39" t="s">
        <v>75</v>
      </c>
      <c r="R22" s="34">
        <v>4</v>
      </c>
      <c r="S22" s="34">
        <v>5</v>
      </c>
      <c r="U22" s="79"/>
      <c r="W22" s="39" t="s">
        <v>75</v>
      </c>
      <c r="X22" s="34">
        <v>1</v>
      </c>
      <c r="Y22" s="34">
        <v>2</v>
      </c>
      <c r="AC22" s="39" t="s">
        <v>75</v>
      </c>
      <c r="AD22" s="34">
        <v>1</v>
      </c>
      <c r="AE22" s="34">
        <v>1</v>
      </c>
      <c r="AF22" s="34">
        <v>1</v>
      </c>
      <c r="AI22" s="39" t="s">
        <v>75</v>
      </c>
      <c r="AJ22" s="34">
        <v>1</v>
      </c>
      <c r="AK22" s="34">
        <v>1</v>
      </c>
      <c r="AN22" s="39" t="s">
        <v>46</v>
      </c>
      <c r="AO22" s="43">
        <v>3</v>
      </c>
      <c r="AP22" s="43">
        <v>2</v>
      </c>
      <c r="AQ22" s="43">
        <v>3</v>
      </c>
      <c r="AR22" s="43">
        <v>3</v>
      </c>
      <c r="AS22" s="43">
        <v>3</v>
      </c>
      <c r="AT22" s="43">
        <v>1</v>
      </c>
    </row>
    <row r="23" spans="1:46" ht="15" thickBot="1" x14ac:dyDescent="0.25">
      <c r="C23" s="39" t="s">
        <v>76</v>
      </c>
      <c r="D23" s="34">
        <v>3</v>
      </c>
      <c r="E23" s="34">
        <v>6</v>
      </c>
      <c r="I23" s="39" t="s">
        <v>76</v>
      </c>
      <c r="J23" s="34">
        <v>3</v>
      </c>
      <c r="K23" s="34">
        <v>6</v>
      </c>
      <c r="L23" s="34" t="s">
        <v>138</v>
      </c>
      <c r="Q23" s="39" t="s">
        <v>76</v>
      </c>
      <c r="R23" s="34">
        <v>4</v>
      </c>
      <c r="S23" s="34">
        <v>5</v>
      </c>
      <c r="U23" s="79"/>
      <c r="W23" s="39" t="s">
        <v>76</v>
      </c>
      <c r="X23" s="34">
        <v>1</v>
      </c>
      <c r="Y23" s="34">
        <v>1</v>
      </c>
      <c r="AC23" s="39" t="s">
        <v>76</v>
      </c>
      <c r="AD23" s="34">
        <v>2</v>
      </c>
      <c r="AE23" s="34">
        <v>1</v>
      </c>
      <c r="AF23" s="34">
        <v>1</v>
      </c>
      <c r="AI23" s="39" t="s">
        <v>76</v>
      </c>
      <c r="AJ23" s="34">
        <v>2</v>
      </c>
      <c r="AK23" s="34">
        <v>1</v>
      </c>
    </row>
    <row r="24" spans="1:46" ht="15" thickBot="1" x14ac:dyDescent="0.25">
      <c r="C24" s="39" t="s">
        <v>77</v>
      </c>
      <c r="D24" s="34">
        <v>3</v>
      </c>
      <c r="E24" s="34">
        <v>6</v>
      </c>
      <c r="I24" s="42" t="s">
        <v>77</v>
      </c>
      <c r="J24" s="34">
        <v>3</v>
      </c>
      <c r="K24" s="34">
        <v>6</v>
      </c>
      <c r="L24" s="34">
        <v>6</v>
      </c>
      <c r="Q24" s="39" t="s">
        <v>77</v>
      </c>
      <c r="R24" s="34">
        <v>3</v>
      </c>
      <c r="S24" s="34">
        <v>6</v>
      </c>
      <c r="U24" s="107"/>
      <c r="W24" s="39" t="s">
        <v>77</v>
      </c>
      <c r="X24" s="34">
        <v>1</v>
      </c>
      <c r="Y24" s="34">
        <v>2</v>
      </c>
      <c r="AC24" s="42" t="s">
        <v>77</v>
      </c>
      <c r="AD24" s="34">
        <v>1</v>
      </c>
      <c r="AE24" s="34">
        <v>1</v>
      </c>
      <c r="AF24" s="34">
        <v>1</v>
      </c>
      <c r="AI24" s="39" t="s">
        <v>77</v>
      </c>
      <c r="AJ24" s="34">
        <v>1</v>
      </c>
      <c r="AK24" s="34">
        <v>1</v>
      </c>
    </row>
    <row r="25" spans="1:46" ht="15" thickBot="1" x14ac:dyDescent="0.25">
      <c r="C25" s="39" t="s">
        <v>78</v>
      </c>
      <c r="D25" s="34">
        <v>1</v>
      </c>
      <c r="E25" s="34">
        <v>7</v>
      </c>
      <c r="I25" s="39" t="s">
        <v>78</v>
      </c>
      <c r="J25" s="34">
        <v>4</v>
      </c>
      <c r="K25" s="34">
        <v>7</v>
      </c>
      <c r="L25" s="34">
        <v>5</v>
      </c>
      <c r="Q25" s="39" t="s">
        <v>78</v>
      </c>
      <c r="R25" s="34">
        <v>4</v>
      </c>
      <c r="S25" s="34">
        <v>5</v>
      </c>
      <c r="W25" s="39" t="s">
        <v>78</v>
      </c>
      <c r="X25" s="34">
        <v>0</v>
      </c>
      <c r="Y25" s="34">
        <v>2</v>
      </c>
      <c r="AC25" s="39" t="s">
        <v>78</v>
      </c>
      <c r="AD25" s="34">
        <v>1</v>
      </c>
      <c r="AE25" s="34">
        <v>2</v>
      </c>
      <c r="AF25" s="34">
        <v>2</v>
      </c>
      <c r="AI25" s="39" t="s">
        <v>78</v>
      </c>
      <c r="AJ25" s="34">
        <v>1</v>
      </c>
      <c r="AK25" s="34">
        <v>2</v>
      </c>
    </row>
    <row r="26" spans="1:46" ht="16.5" customHeight="1" thickBot="1" x14ac:dyDescent="0.25">
      <c r="C26" s="39" t="s">
        <v>152</v>
      </c>
      <c r="D26" s="34">
        <v>2</v>
      </c>
      <c r="E26" s="34">
        <v>7</v>
      </c>
      <c r="J26" s="106">
        <f>SUM(J20:J25)</f>
        <v>23</v>
      </c>
      <c r="K26" s="106">
        <f t="shared" ref="K26" si="0">SUM(K20:K25)</f>
        <v>35</v>
      </c>
      <c r="L26" s="106">
        <v>35</v>
      </c>
      <c r="R26" s="34">
        <v>23</v>
      </c>
      <c r="S26" s="34">
        <v>32</v>
      </c>
      <c r="W26" s="39" t="s">
        <v>152</v>
      </c>
      <c r="X26" s="34">
        <v>1</v>
      </c>
      <c r="Y26" s="34">
        <v>2</v>
      </c>
      <c r="AD26" s="34">
        <v>8</v>
      </c>
      <c r="AE26" s="34">
        <v>8</v>
      </c>
      <c r="AF26" s="34">
        <v>8</v>
      </c>
      <c r="AJ26" s="34">
        <v>8</v>
      </c>
      <c r="AK26" s="34">
        <v>7</v>
      </c>
    </row>
    <row r="27" spans="1:46" ht="15" thickBot="1" x14ac:dyDescent="0.25">
      <c r="A27" s="79"/>
      <c r="D27" s="34">
        <f>SUM(D19:D26)</f>
        <v>20</v>
      </c>
      <c r="E27" s="34">
        <f>SUM(E19:E26)</f>
        <v>42</v>
      </c>
      <c r="F27" s="79"/>
      <c r="G27" s="79"/>
      <c r="H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X27" s="34">
        <f>SUM(X20:X26)</f>
        <v>6</v>
      </c>
      <c r="Y27" s="34">
        <f>SUM(Y20:Y26)</f>
        <v>12</v>
      </c>
      <c r="Z27" s="79"/>
      <c r="AA27" s="79"/>
      <c r="AB27" s="79"/>
      <c r="AF27" s="79"/>
      <c r="AG27" s="79"/>
      <c r="AH27" s="79"/>
      <c r="AJ27" s="79"/>
      <c r="AK27" s="79"/>
      <c r="AL27" s="79"/>
      <c r="AM27" s="79"/>
      <c r="AN27" s="79"/>
    </row>
    <row r="28" spans="1:46" ht="15" thickBot="1" x14ac:dyDescent="0.25">
      <c r="N28" s="87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F28" s="79"/>
      <c r="AG28" s="79"/>
      <c r="AH28" s="79"/>
      <c r="AJ28" s="79"/>
      <c r="AK28" s="79"/>
      <c r="AL28" s="79"/>
      <c r="AM28" s="79"/>
      <c r="AN28" s="79"/>
    </row>
    <row r="29" spans="1:46" ht="18" customHeight="1" thickBot="1" x14ac:dyDescent="0.25">
      <c r="N29" s="85"/>
      <c r="O29" s="85"/>
      <c r="P29" s="85"/>
      <c r="Q29" s="91"/>
      <c r="R29" s="92"/>
      <c r="S29" s="92"/>
      <c r="T29" s="85"/>
      <c r="U29" s="107"/>
      <c r="V29" s="107"/>
      <c r="W29" s="79"/>
      <c r="X29" s="79"/>
      <c r="Y29" s="79"/>
      <c r="Z29" s="107"/>
      <c r="AA29" s="107"/>
      <c r="AB29" s="86"/>
      <c r="AF29" s="84"/>
      <c r="AG29" s="84"/>
      <c r="AH29" s="84"/>
      <c r="AM29" s="84"/>
      <c r="AN29" s="84"/>
    </row>
    <row r="30" spans="1:46" ht="15" thickBot="1" x14ac:dyDescent="0.25">
      <c r="N30" s="81"/>
      <c r="O30" s="81"/>
      <c r="U30" s="81"/>
      <c r="V30" s="81"/>
      <c r="W30" s="107"/>
      <c r="X30" s="107"/>
      <c r="Y30" s="107"/>
      <c r="Z30" s="81"/>
      <c r="AA30" s="81"/>
      <c r="AB30" s="81"/>
      <c r="AF30" s="81"/>
      <c r="AG30" s="81"/>
      <c r="AH30" s="81"/>
      <c r="AM30" s="81"/>
      <c r="AN30" s="81"/>
    </row>
    <row r="31" spans="1:46" x14ac:dyDescent="0.2">
      <c r="W31" s="81"/>
      <c r="X31" s="81"/>
      <c r="Y31" s="81"/>
    </row>
    <row r="47" spans="8:35" x14ac:dyDescent="0.2">
      <c r="X47" s="88">
        <v>2021</v>
      </c>
      <c r="Y47" s="88">
        <v>2020</v>
      </c>
      <c r="Z47" s="88">
        <v>2019</v>
      </c>
      <c r="AG47" s="88">
        <v>2021</v>
      </c>
      <c r="AH47" s="88">
        <v>2020</v>
      </c>
      <c r="AI47" s="88">
        <v>2019</v>
      </c>
    </row>
    <row r="48" spans="8:35" ht="15" customHeight="1" thickBot="1" x14ac:dyDescent="0.25">
      <c r="H48" s="141" t="s">
        <v>144</v>
      </c>
      <c r="I48" s="142"/>
      <c r="J48" s="142"/>
      <c r="K48" s="142"/>
      <c r="L48" s="142"/>
      <c r="M48" s="143"/>
      <c r="W48" s="42" t="s">
        <v>48</v>
      </c>
      <c r="X48" s="80">
        <v>20</v>
      </c>
      <c r="Y48" s="80">
        <v>23</v>
      </c>
      <c r="Z48" s="80">
        <v>23</v>
      </c>
      <c r="AF48" s="42" t="s">
        <v>48</v>
      </c>
      <c r="AG48" s="80">
        <v>6</v>
      </c>
      <c r="AH48" s="80">
        <v>7</v>
      </c>
      <c r="AI48" s="80">
        <v>8</v>
      </c>
    </row>
    <row r="49" spans="2:35" ht="15" thickBot="1" x14ac:dyDescent="0.25">
      <c r="H49" s="144"/>
      <c r="I49" s="145"/>
      <c r="J49" s="145"/>
      <c r="K49" s="145"/>
      <c r="L49" s="145"/>
      <c r="M49" s="146"/>
      <c r="W49" s="39" t="s">
        <v>46</v>
      </c>
      <c r="X49" s="34">
        <v>42</v>
      </c>
      <c r="Y49" s="34">
        <v>35</v>
      </c>
      <c r="Z49" s="34">
        <v>32</v>
      </c>
      <c r="AF49" s="39" t="s">
        <v>46</v>
      </c>
      <c r="AG49" s="34">
        <v>12</v>
      </c>
      <c r="AH49" s="34">
        <v>8</v>
      </c>
      <c r="AI49" s="34">
        <v>7</v>
      </c>
    </row>
    <row r="50" spans="2:35" ht="30" customHeight="1" x14ac:dyDescent="0.2">
      <c r="H50" s="147"/>
      <c r="I50" s="148"/>
      <c r="J50" s="148"/>
      <c r="K50" s="148"/>
      <c r="L50" s="148"/>
      <c r="M50" s="149"/>
    </row>
    <row r="53" spans="2:35" x14ac:dyDescent="0.2">
      <c r="B53" s="99" t="s">
        <v>118</v>
      </c>
    </row>
  </sheetData>
  <mergeCells count="11">
    <mergeCell ref="B15:F16"/>
    <mergeCell ref="AB15:AF16"/>
    <mergeCell ref="AH15:AL16"/>
    <mergeCell ref="AO19:AP19"/>
    <mergeCell ref="H48:M50"/>
    <mergeCell ref="V15:Z16"/>
    <mergeCell ref="AS19:AT19"/>
    <mergeCell ref="P15:T16"/>
    <mergeCell ref="AQ19:AR19"/>
    <mergeCell ref="AN15:AT16"/>
    <mergeCell ref="H15:M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70"/>
  <sheetViews>
    <sheetView showGridLines="0" workbookViewId="0"/>
  </sheetViews>
  <sheetFormatPr baseColWidth="10" defaultColWidth="11.5703125" defaultRowHeight="15" x14ac:dyDescent="0.25"/>
  <cols>
    <col min="1" max="2" width="11.5703125" style="7"/>
    <col min="3" max="3" width="10.5703125" style="7" customWidth="1"/>
    <col min="4" max="4" width="34.28515625" style="7" customWidth="1"/>
    <col min="5" max="9" width="11.5703125" style="7"/>
    <col min="10" max="10" width="12" style="7" customWidth="1"/>
    <col min="11" max="11" width="34.28515625" style="7" customWidth="1"/>
    <col min="12" max="15" width="11.5703125" style="7"/>
    <col min="17" max="17" width="11.5703125" style="7"/>
    <col min="18" max="18" width="34.28515625" style="7" customWidth="1"/>
    <col min="19" max="24" width="11.5703125" style="7"/>
    <col min="25" max="25" width="21.5703125" style="7" customWidth="1"/>
    <col min="26" max="28" width="11.5703125" style="7"/>
    <col min="29" max="29" width="14.85546875" style="7" customWidth="1"/>
    <col min="30" max="16384" width="11.5703125" style="7"/>
  </cols>
  <sheetData>
    <row r="1" spans="3:30" ht="15" customHeight="1" x14ac:dyDescent="0.25"/>
    <row r="2" spans="3:30" ht="15" customHeight="1" x14ac:dyDescent="0.25"/>
    <row r="3" spans="3:30" ht="15" customHeight="1" x14ac:dyDescent="0.25"/>
    <row r="4" spans="3:30" ht="15" customHeight="1" x14ac:dyDescent="0.25"/>
    <row r="5" spans="3:30" ht="15" customHeight="1" x14ac:dyDescent="0.25"/>
    <row r="6" spans="3:30" ht="15" customHeight="1" x14ac:dyDescent="0.25"/>
    <row r="7" spans="3:30" ht="15" customHeight="1" x14ac:dyDescent="0.25"/>
    <row r="8" spans="3:30" ht="15" customHeight="1" x14ac:dyDescent="0.25"/>
    <row r="9" spans="3:30" ht="15" customHeight="1" x14ac:dyDescent="0.25"/>
    <row r="10" spans="3:30" ht="15" customHeight="1" x14ac:dyDescent="0.3">
      <c r="D10" s="5"/>
    </row>
    <row r="11" spans="3:30" ht="15" customHeight="1" x14ac:dyDescent="0.25"/>
    <row r="12" spans="3:30" ht="15" customHeight="1" x14ac:dyDescent="0.25"/>
    <row r="13" spans="3:30" ht="15" customHeight="1" x14ac:dyDescent="0.25"/>
    <row r="14" spans="3:30" ht="15" customHeight="1" x14ac:dyDescent="0.25"/>
    <row r="15" spans="3:30" ht="15" customHeight="1" thickBot="1" x14ac:dyDescent="0.3"/>
    <row r="16" spans="3:30" ht="15" customHeight="1" x14ac:dyDescent="0.25">
      <c r="C16" s="120" t="s">
        <v>60</v>
      </c>
      <c r="D16" s="120"/>
      <c r="E16" s="120"/>
      <c r="F16" s="120"/>
      <c r="G16" s="120"/>
      <c r="H16" s="120"/>
      <c r="I16"/>
      <c r="J16" s="120" t="s">
        <v>107</v>
      </c>
      <c r="K16" s="120"/>
      <c r="L16" s="120"/>
      <c r="M16" s="120"/>
      <c r="N16" s="120"/>
      <c r="O16" s="120"/>
      <c r="Q16" s="120" t="s">
        <v>108</v>
      </c>
      <c r="R16" s="120"/>
      <c r="S16" s="120"/>
      <c r="T16" s="120"/>
      <c r="U16" s="120"/>
      <c r="V16" s="120"/>
      <c r="X16" s="120" t="s">
        <v>160</v>
      </c>
      <c r="Y16" s="120"/>
      <c r="Z16" s="120"/>
      <c r="AA16" s="120"/>
      <c r="AB16" s="120"/>
      <c r="AC16" s="120"/>
      <c r="AD16" s="120"/>
    </row>
    <row r="17" spans="3:30" ht="17.25" customHeight="1" thickBot="1" x14ac:dyDescent="0.3">
      <c r="C17" s="121"/>
      <c r="D17" s="121"/>
      <c r="E17" s="121"/>
      <c r="F17" s="121"/>
      <c r="G17" s="121"/>
      <c r="H17" s="121"/>
      <c r="I17"/>
      <c r="J17" s="121"/>
      <c r="K17" s="121"/>
      <c r="L17" s="121"/>
      <c r="M17" s="121"/>
      <c r="N17" s="121"/>
      <c r="O17" s="121"/>
      <c r="Q17" s="121"/>
      <c r="R17" s="121"/>
      <c r="S17" s="121"/>
      <c r="T17" s="121"/>
      <c r="U17" s="121"/>
      <c r="V17" s="121"/>
      <c r="X17" s="121"/>
      <c r="Y17" s="121"/>
      <c r="Z17" s="121"/>
      <c r="AA17" s="121"/>
      <c r="AB17" s="121"/>
      <c r="AC17" s="121"/>
      <c r="AD17" s="121"/>
    </row>
    <row r="18" spans="3:30" ht="15.75" customHeight="1" x14ac:dyDescent="0.25"/>
    <row r="19" spans="3:30" ht="15.75" customHeight="1" x14ac:dyDescent="0.25"/>
    <row r="20" spans="3:30" ht="51" customHeight="1" x14ac:dyDescent="0.25">
      <c r="D20" s="13" t="s">
        <v>60</v>
      </c>
      <c r="E20" s="8" t="s">
        <v>45</v>
      </c>
      <c r="F20" s="9" t="s">
        <v>46</v>
      </c>
      <c r="G20" s="10" t="s">
        <v>24</v>
      </c>
      <c r="H20" s="11"/>
      <c r="I20" s="11"/>
      <c r="K20" s="13" t="s">
        <v>81</v>
      </c>
      <c r="L20" s="8" t="s">
        <v>45</v>
      </c>
      <c r="M20" s="9" t="s">
        <v>46</v>
      </c>
      <c r="N20" s="10" t="s">
        <v>24</v>
      </c>
      <c r="R20" s="13" t="s">
        <v>61</v>
      </c>
      <c r="S20" s="8" t="s">
        <v>45</v>
      </c>
      <c r="T20" s="9" t="s">
        <v>46</v>
      </c>
      <c r="U20" s="10" t="s">
        <v>24</v>
      </c>
      <c r="Y20" s="124"/>
      <c r="Z20" s="124"/>
      <c r="AA20" s="124"/>
      <c r="AB20" s="124"/>
      <c r="AC20" s="124"/>
    </row>
    <row r="21" spans="3:30" ht="25.5" customHeight="1" x14ac:dyDescent="0.25">
      <c r="E21" s="14">
        <v>7</v>
      </c>
      <c r="F21" s="14">
        <v>5</v>
      </c>
      <c r="G21" s="14">
        <f>SUM(E21:F21)</f>
        <v>12</v>
      </c>
      <c r="H21" s="12"/>
      <c r="I21" s="12"/>
      <c r="L21" s="14">
        <v>11</v>
      </c>
      <c r="M21" s="14">
        <v>6</v>
      </c>
      <c r="N21" s="14">
        <f>SUBTOTAL(9,L21:M21)</f>
        <v>17</v>
      </c>
      <c r="S21" s="14">
        <v>5</v>
      </c>
      <c r="T21" s="14">
        <v>0</v>
      </c>
      <c r="U21" s="14">
        <f>SUBTOTAL(9,S21:T21)</f>
        <v>5</v>
      </c>
      <c r="Y21" s="122" t="s">
        <v>154</v>
      </c>
      <c r="Z21" s="119" t="s">
        <v>155</v>
      </c>
      <c r="AA21" s="119"/>
      <c r="AB21" s="119" t="s">
        <v>1</v>
      </c>
      <c r="AC21" s="119"/>
    </row>
    <row r="22" spans="3:30" x14ac:dyDescent="0.25">
      <c r="E22" s="15"/>
      <c r="F22" s="15"/>
      <c r="G22" s="15"/>
      <c r="H22" s="12"/>
      <c r="I22" s="12"/>
      <c r="L22" s="15"/>
      <c r="M22" s="15"/>
      <c r="N22" s="15"/>
      <c r="S22" s="15"/>
      <c r="T22" s="15"/>
      <c r="U22" s="15"/>
      <c r="Y22" s="123"/>
      <c r="Z22" s="109" t="s">
        <v>48</v>
      </c>
      <c r="AA22" s="110" t="s">
        <v>46</v>
      </c>
      <c r="AB22" s="109" t="s">
        <v>48</v>
      </c>
      <c r="AC22" s="110" t="s">
        <v>46</v>
      </c>
    </row>
    <row r="23" spans="3:30" x14ac:dyDescent="0.25">
      <c r="E23" s="15"/>
      <c r="F23" s="15"/>
      <c r="G23" s="15"/>
      <c r="H23" s="12"/>
      <c r="I23" s="12"/>
      <c r="L23" s="15"/>
      <c r="M23" s="15"/>
      <c r="N23" s="15"/>
      <c r="S23" s="15"/>
      <c r="T23" s="15"/>
      <c r="U23" s="15"/>
      <c r="Y23" s="111" t="s">
        <v>156</v>
      </c>
      <c r="Z23" s="111">
        <f>E21</f>
        <v>7</v>
      </c>
      <c r="AA23" s="111">
        <f>F21</f>
        <v>5</v>
      </c>
      <c r="AB23" s="112">
        <v>65.7</v>
      </c>
      <c r="AC23" s="112">
        <v>59.8</v>
      </c>
    </row>
    <row r="24" spans="3:30" x14ac:dyDescent="0.25">
      <c r="Y24" s="111" t="s">
        <v>157</v>
      </c>
      <c r="Z24" s="111">
        <f>L21</f>
        <v>11</v>
      </c>
      <c r="AA24" s="111">
        <f>M21</f>
        <v>6</v>
      </c>
      <c r="AB24" s="112">
        <v>64.400000000000006</v>
      </c>
      <c r="AC24" s="112">
        <v>65.5</v>
      </c>
    </row>
    <row r="25" spans="3:30" x14ac:dyDescent="0.25">
      <c r="Y25" s="111" t="s">
        <v>158</v>
      </c>
      <c r="Z25" s="111">
        <f>S21</f>
        <v>5</v>
      </c>
      <c r="AA25" s="111">
        <f>T21</f>
        <v>0</v>
      </c>
      <c r="AB25" s="112">
        <v>62.25</v>
      </c>
      <c r="AC25" s="111">
        <v>0</v>
      </c>
    </row>
    <row r="26" spans="3:30" x14ac:dyDescent="0.25">
      <c r="Y26" s="113" t="s">
        <v>159</v>
      </c>
      <c r="Z26" s="113">
        <f>SUM(Z23:Z25)</f>
        <v>23</v>
      </c>
      <c r="AA26" s="113">
        <f>SUM(AA23:AA25)</f>
        <v>11</v>
      </c>
      <c r="AB26" s="114">
        <v>64.3</v>
      </c>
      <c r="AC26" s="114">
        <v>62.9</v>
      </c>
    </row>
    <row r="70" spans="2:2" x14ac:dyDescent="0.25">
      <c r="B70" s="99" t="s">
        <v>118</v>
      </c>
    </row>
  </sheetData>
  <mergeCells count="8">
    <mergeCell ref="Z21:AA21"/>
    <mergeCell ref="AB21:AC21"/>
    <mergeCell ref="X16:AD17"/>
    <mergeCell ref="Y21:Y22"/>
    <mergeCell ref="C16:H17"/>
    <mergeCell ref="J16:O17"/>
    <mergeCell ref="Q16:V17"/>
    <mergeCell ref="Y20:AC20"/>
  </mergeCells>
  <pageMargins left="0.7" right="0.7" top="0.75" bottom="0.75" header="0.3" footer="0.3"/>
  <pageSetup paperSize="9" scale="97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E59"/>
  <sheetViews>
    <sheetView showGridLines="0" workbookViewId="0"/>
  </sheetViews>
  <sheetFormatPr baseColWidth="10" defaultRowHeight="15" x14ac:dyDescent="0.25"/>
  <cols>
    <col min="1" max="2" width="11" style="4" customWidth="1"/>
    <col min="3" max="3" width="14" style="4" customWidth="1"/>
    <col min="4" max="4" width="34.28515625" style="4" customWidth="1"/>
    <col min="5" max="7" width="11.42578125" style="4"/>
    <col min="8" max="8" width="11.42578125" style="4" customWidth="1"/>
    <col min="9" max="9" width="11.42578125" customWidth="1"/>
    <col min="10" max="10" width="11.42578125" style="4" customWidth="1"/>
    <col min="11" max="11" width="34.28515625" style="4" customWidth="1"/>
    <col min="12" max="15" width="11.42578125" style="4"/>
    <col min="17" max="17" width="11.42578125" style="4"/>
    <col min="18" max="18" width="33.28515625" style="4" customWidth="1"/>
    <col min="19" max="22" width="11.42578125" style="4"/>
    <col min="24" max="24" width="11.42578125" style="4"/>
    <col min="25" max="25" width="34.28515625" style="4" customWidth="1"/>
    <col min="26" max="28" width="11.42578125" style="4"/>
    <col min="29" max="29" width="10.7109375" style="4" customWidth="1"/>
    <col min="30" max="30" width="29.42578125" style="4" customWidth="1"/>
    <col min="31" max="16384" width="11.42578125" style="4"/>
  </cols>
  <sheetData>
    <row r="9" spans="3:31" ht="15" customHeight="1" x14ac:dyDescent="0.25"/>
    <row r="10" spans="3:31" ht="15" customHeight="1" x14ac:dyDescent="0.25"/>
    <row r="11" spans="3:31" ht="15" customHeight="1" x14ac:dyDescent="0.25"/>
    <row r="12" spans="3:31" ht="15" customHeight="1" x14ac:dyDescent="0.25"/>
    <row r="13" spans="3:31" ht="15" customHeight="1" x14ac:dyDescent="0.25"/>
    <row r="14" spans="3:31" ht="15" customHeight="1" x14ac:dyDescent="0.25"/>
    <row r="15" spans="3:31" ht="15" customHeight="1" thickBot="1" x14ac:dyDescent="0.3"/>
    <row r="16" spans="3:31" ht="15" customHeight="1" x14ac:dyDescent="0.25">
      <c r="C16" s="120" t="s">
        <v>47</v>
      </c>
      <c r="D16" s="120"/>
      <c r="E16" s="120"/>
      <c r="F16" s="120"/>
      <c r="G16" s="120"/>
      <c r="H16" s="120"/>
      <c r="J16" s="120" t="s">
        <v>104</v>
      </c>
      <c r="K16" s="120"/>
      <c r="L16" s="120"/>
      <c r="M16" s="120"/>
      <c r="N16" s="120"/>
      <c r="O16" s="120"/>
      <c r="Q16" s="120" t="s">
        <v>105</v>
      </c>
      <c r="R16" s="120"/>
      <c r="S16" s="120"/>
      <c r="T16" s="120"/>
      <c r="U16" s="120"/>
      <c r="V16" s="120"/>
      <c r="X16" s="120" t="s">
        <v>106</v>
      </c>
      <c r="Y16" s="120"/>
      <c r="Z16" s="120"/>
      <c r="AA16" s="120"/>
      <c r="AB16" s="120"/>
      <c r="AC16" s="120"/>
      <c r="AD16" s="120"/>
      <c r="AE16" s="120"/>
    </row>
    <row r="17" spans="3:31" ht="15" customHeight="1" thickBot="1" x14ac:dyDescent="0.3">
      <c r="C17" s="121"/>
      <c r="D17" s="121"/>
      <c r="E17" s="121"/>
      <c r="F17" s="121"/>
      <c r="G17" s="121"/>
      <c r="H17" s="121"/>
      <c r="J17" s="121"/>
      <c r="K17" s="121"/>
      <c r="L17" s="121"/>
      <c r="M17" s="121"/>
      <c r="N17" s="121"/>
      <c r="O17" s="121"/>
      <c r="Q17" s="121"/>
      <c r="R17" s="121"/>
      <c r="S17" s="121"/>
      <c r="T17" s="121"/>
      <c r="U17" s="121"/>
      <c r="V17" s="121"/>
      <c r="X17" s="121"/>
      <c r="Y17" s="121"/>
      <c r="Z17" s="121"/>
      <c r="AA17" s="121"/>
      <c r="AB17" s="121"/>
      <c r="AC17" s="121"/>
      <c r="AD17" s="121"/>
      <c r="AE17" s="121"/>
    </row>
    <row r="18" spans="3:31" ht="18.75" customHeight="1" x14ac:dyDescent="0.25"/>
    <row r="19" spans="3:31" ht="17.25" customHeight="1" x14ac:dyDescent="0.25"/>
    <row r="20" spans="3:31" ht="51" customHeight="1" x14ac:dyDescent="0.25">
      <c r="D20" s="13" t="s">
        <v>47</v>
      </c>
      <c r="E20" s="8" t="s">
        <v>48</v>
      </c>
      <c r="F20" s="9" t="s">
        <v>46</v>
      </c>
      <c r="G20" s="10" t="s">
        <v>49</v>
      </c>
      <c r="H20" s="16"/>
      <c r="K20" s="13" t="s">
        <v>50</v>
      </c>
      <c r="L20" s="8" t="s">
        <v>48</v>
      </c>
      <c r="M20" s="9" t="s">
        <v>46</v>
      </c>
      <c r="N20" s="10" t="s">
        <v>24</v>
      </c>
      <c r="R20" s="13" t="s">
        <v>51</v>
      </c>
      <c r="S20" s="8" t="s">
        <v>48</v>
      </c>
      <c r="T20" s="9" t="s">
        <v>46</v>
      </c>
      <c r="U20" s="10" t="s">
        <v>24</v>
      </c>
      <c r="Y20" s="21" t="s">
        <v>59</v>
      </c>
      <c r="Z20" s="8" t="s">
        <v>48</v>
      </c>
      <c r="AA20" s="9" t="s">
        <v>46</v>
      </c>
      <c r="AB20" s="10" t="s">
        <v>24</v>
      </c>
      <c r="AC20" s="17"/>
      <c r="AD20" s="20" t="s">
        <v>58</v>
      </c>
    </row>
    <row r="21" spans="3:31" ht="25.5" customHeight="1" x14ac:dyDescent="0.25">
      <c r="D21" s="18"/>
      <c r="E21" s="14">
        <v>10</v>
      </c>
      <c r="F21" s="14">
        <v>7</v>
      </c>
      <c r="G21" s="14">
        <f>SUM(E21:F21)</f>
        <v>17</v>
      </c>
      <c r="H21" s="19"/>
      <c r="L21" s="14">
        <v>26</v>
      </c>
      <c r="M21" s="14">
        <v>18</v>
      </c>
      <c r="N21" s="14">
        <f>SUM(L21:M21)</f>
        <v>44</v>
      </c>
      <c r="R21" s="18"/>
      <c r="S21" s="14">
        <v>7</v>
      </c>
      <c r="T21" s="14">
        <v>18</v>
      </c>
      <c r="U21" s="14">
        <f>SUM(S21:T21)</f>
        <v>25</v>
      </c>
      <c r="Y21" s="18"/>
      <c r="Z21" s="14">
        <v>6</v>
      </c>
      <c r="AA21" s="14">
        <v>4</v>
      </c>
      <c r="AB21" s="14">
        <f>SUM(Z21:AA21)</f>
        <v>10</v>
      </c>
      <c r="AD21" s="108" t="s">
        <v>11</v>
      </c>
    </row>
    <row r="22" spans="3:31" x14ac:dyDescent="0.25">
      <c r="AD22" s="108" t="s">
        <v>53</v>
      </c>
    </row>
    <row r="23" spans="3:31" ht="17.25" customHeight="1" x14ac:dyDescent="0.25">
      <c r="AD23" s="108" t="s">
        <v>54</v>
      </c>
    </row>
    <row r="24" spans="3:31" x14ac:dyDescent="0.25">
      <c r="AD24" s="108" t="s">
        <v>55</v>
      </c>
    </row>
    <row r="25" spans="3:31" x14ac:dyDescent="0.25">
      <c r="AD25" s="108" t="s">
        <v>145</v>
      </c>
    </row>
    <row r="26" spans="3:31" x14ac:dyDescent="0.25">
      <c r="AD26" s="108" t="s">
        <v>56</v>
      </c>
    </row>
    <row r="27" spans="3:31" x14ac:dyDescent="0.25">
      <c r="AD27" s="108" t="s">
        <v>12</v>
      </c>
    </row>
    <row r="28" spans="3:31" x14ac:dyDescent="0.25">
      <c r="AD28" s="108" t="s">
        <v>146</v>
      </c>
    </row>
    <row r="29" spans="3:31" x14ac:dyDescent="0.25">
      <c r="AD29" s="108" t="s">
        <v>147</v>
      </c>
    </row>
    <row r="30" spans="3:31" x14ac:dyDescent="0.25">
      <c r="AD30" s="108" t="s">
        <v>57</v>
      </c>
    </row>
    <row r="38" ht="35.450000000000003" customHeight="1" x14ac:dyDescent="0.25"/>
    <row r="59" spans="2:2" x14ac:dyDescent="0.25">
      <c r="B59" s="99" t="s">
        <v>118</v>
      </c>
    </row>
  </sheetData>
  <mergeCells count="4">
    <mergeCell ref="C16:H17"/>
    <mergeCell ref="J16:O17"/>
    <mergeCell ref="Q16:V17"/>
    <mergeCell ref="X16:AE17"/>
  </mergeCells>
  <pageMargins left="0.7" right="0.7" top="0.75" bottom="0.75" header="0.3" footer="0.3"/>
  <pageSetup paperSize="9" scale="91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BK69"/>
  <sheetViews>
    <sheetView showGridLines="0" zoomScale="98" zoomScaleNormal="98" workbookViewId="0"/>
  </sheetViews>
  <sheetFormatPr baseColWidth="10" defaultRowHeight="15" x14ac:dyDescent="0.25"/>
  <cols>
    <col min="1" max="2" width="11.42578125" style="4"/>
    <col min="3" max="3" width="10.85546875" style="4" customWidth="1"/>
    <col min="4" max="4" width="26.5703125" style="4" customWidth="1"/>
    <col min="5" max="7" width="11.42578125" style="4"/>
    <col min="8" max="8" width="11.42578125" style="4" customWidth="1"/>
    <col min="9" max="9" width="11.42578125" style="4"/>
    <col min="10" max="10" width="13.7109375" style="4" customWidth="1"/>
    <col min="11" max="11" width="13.7109375" customWidth="1"/>
    <col min="12" max="12" width="13" style="4" customWidth="1"/>
    <col min="13" max="13" width="16.28515625" style="4" customWidth="1"/>
    <col min="14" max="14" width="0.5703125" style="4" customWidth="1"/>
    <col min="15" max="18" width="11" style="4" customWidth="1"/>
    <col min="19" max="19" width="11" customWidth="1"/>
    <col min="20" max="20" width="11.28515625" style="4" customWidth="1"/>
    <col min="21" max="21" width="14" style="4" customWidth="1"/>
    <col min="22" max="22" width="12.5703125" style="4" customWidth="1"/>
    <col min="23" max="25" width="11" style="4" customWidth="1"/>
    <col min="26" max="26" width="11" customWidth="1"/>
    <col min="27" max="27" width="11" style="4" customWidth="1"/>
    <col min="28" max="28" width="15.28515625" style="4" customWidth="1"/>
    <col min="29" max="29" width="13.140625" style="4" customWidth="1"/>
    <col min="30" max="30" width="11" style="4" customWidth="1"/>
    <col min="31" max="31" width="11.5703125" style="4" customWidth="1"/>
    <col min="32" max="34" width="11" style="4" customWidth="1"/>
    <col min="35" max="35" width="31.5703125" style="4" customWidth="1"/>
    <col min="36" max="37" width="10.7109375" style="4" customWidth="1"/>
    <col min="38" max="40" width="11.42578125" style="4"/>
    <col min="41" max="41" width="27.85546875" style="4" customWidth="1"/>
    <col min="42" max="46" width="11.42578125" style="4"/>
    <col min="47" max="47" width="29.42578125" style="4" customWidth="1"/>
    <col min="48" max="48" width="9.28515625" style="4" customWidth="1"/>
    <col min="49" max="49" width="8.140625" style="4" customWidth="1"/>
    <col min="50" max="50" width="7.85546875" style="4" customWidth="1"/>
    <col min="51" max="51" width="7" style="4" customWidth="1"/>
    <col min="52" max="52" width="8" style="4" customWidth="1"/>
    <col min="53" max="53" width="8.28515625" style="4" customWidth="1"/>
    <col min="54" max="54" width="7" style="4" customWidth="1"/>
    <col min="55" max="55" width="8.140625" style="4" customWidth="1"/>
    <col min="56" max="62" width="11.42578125" style="4"/>
    <col min="63" max="63" width="3.140625" style="4" customWidth="1"/>
    <col min="64" max="64" width="5.85546875" style="4" customWidth="1"/>
    <col min="65" max="16384" width="11.42578125" style="4"/>
  </cols>
  <sheetData>
    <row r="15" spans="3:63" ht="15.75" thickBot="1" x14ac:dyDescent="0.3"/>
    <row r="16" spans="3:63" ht="15.75" customHeight="1" x14ac:dyDescent="0.25">
      <c r="C16" s="120" t="s">
        <v>96</v>
      </c>
      <c r="D16" s="120"/>
      <c r="E16" s="120"/>
      <c r="F16" s="120"/>
      <c r="G16" s="120"/>
      <c r="H16" s="120"/>
      <c r="I16" s="120"/>
      <c r="J16" s="120"/>
      <c r="L16" s="120" t="s">
        <v>97</v>
      </c>
      <c r="M16" s="120"/>
      <c r="N16" s="120"/>
      <c r="O16" s="120"/>
      <c r="P16" s="120"/>
      <c r="Q16" s="120"/>
      <c r="R16" s="120"/>
      <c r="T16" s="120" t="s">
        <v>98</v>
      </c>
      <c r="U16" s="120"/>
      <c r="V16" s="120"/>
      <c r="W16" s="120"/>
      <c r="X16" s="120"/>
      <c r="Y16" s="120"/>
      <c r="AA16" s="120" t="s">
        <v>99</v>
      </c>
      <c r="AB16" s="120"/>
      <c r="AC16" s="120"/>
      <c r="AD16" s="120"/>
      <c r="AE16" s="120"/>
      <c r="AF16" s="120"/>
      <c r="AH16" s="120" t="s">
        <v>100</v>
      </c>
      <c r="AI16" s="120"/>
      <c r="AJ16" s="120"/>
      <c r="AK16" s="120"/>
      <c r="AL16" s="120"/>
      <c r="AN16" s="120" t="s">
        <v>101</v>
      </c>
      <c r="AO16" s="120"/>
      <c r="AP16" s="120"/>
      <c r="AQ16" s="120"/>
      <c r="AR16" s="120"/>
      <c r="AT16" s="120" t="s">
        <v>102</v>
      </c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K16"/>
    </row>
    <row r="17" spans="1:60" ht="20.25" customHeight="1" thickBot="1" x14ac:dyDescent="0.3">
      <c r="C17" s="121"/>
      <c r="D17" s="121"/>
      <c r="E17" s="121"/>
      <c r="F17" s="121"/>
      <c r="G17" s="121"/>
      <c r="H17" s="121"/>
      <c r="I17" s="121"/>
      <c r="J17" s="121"/>
      <c r="L17" s="121"/>
      <c r="M17" s="121"/>
      <c r="N17" s="121"/>
      <c r="O17" s="121"/>
      <c r="P17" s="121"/>
      <c r="Q17" s="121"/>
      <c r="R17" s="121"/>
      <c r="T17" s="121"/>
      <c r="U17" s="121"/>
      <c r="V17" s="121"/>
      <c r="W17" s="121"/>
      <c r="X17" s="121"/>
      <c r="Y17" s="121"/>
      <c r="AA17" s="121"/>
      <c r="AB17" s="121"/>
      <c r="AC17" s="121"/>
      <c r="AD17" s="121"/>
      <c r="AE17" s="121"/>
      <c r="AF17" s="121"/>
      <c r="AH17" s="121"/>
      <c r="AI17" s="121"/>
      <c r="AJ17" s="121"/>
      <c r="AK17" s="121"/>
      <c r="AL17" s="121"/>
      <c r="AN17" s="121"/>
      <c r="AO17" s="121"/>
      <c r="AP17" s="121"/>
      <c r="AQ17" s="121"/>
      <c r="AR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</row>
    <row r="18" spans="1:60" ht="16.5" customHeight="1" x14ac:dyDescent="0.25">
      <c r="D18" s="132"/>
      <c r="E18" s="133"/>
      <c r="F18" s="133"/>
      <c r="G18" s="22"/>
      <c r="H18" s="22"/>
      <c r="I18" s="22"/>
      <c r="J18" s="22"/>
      <c r="L18" s="22"/>
      <c r="M18" s="132"/>
      <c r="N18" s="133"/>
      <c r="O18" s="133"/>
      <c r="P18" s="133"/>
      <c r="Q18" s="23"/>
      <c r="R18" s="23"/>
      <c r="T18" s="23"/>
      <c r="U18" s="132"/>
      <c r="V18" s="132"/>
      <c r="W18" s="133"/>
      <c r="X18" s="22"/>
      <c r="Y18" s="22"/>
      <c r="AB18" s="132"/>
      <c r="AC18" s="132"/>
      <c r="AD18" s="133"/>
      <c r="AE18" s="22"/>
      <c r="AF18" s="22"/>
      <c r="AG18" s="22"/>
      <c r="AH18" s="22"/>
      <c r="AI18" s="24"/>
      <c r="AJ18" s="24"/>
      <c r="AK18" s="25"/>
      <c r="AL18" s="26"/>
      <c r="AM18" s="26"/>
      <c r="AN18" s="26"/>
      <c r="AO18" s="132"/>
      <c r="AP18" s="133"/>
      <c r="AQ18" s="133"/>
      <c r="AU18" s="130"/>
      <c r="AV18" s="131"/>
      <c r="AW18" s="131"/>
      <c r="AX18" s="131"/>
      <c r="AY18" s="131"/>
      <c r="AZ18" s="131"/>
      <c r="BA18" s="131"/>
      <c r="BB18" s="131"/>
      <c r="BC18" s="131"/>
    </row>
    <row r="19" spans="1:60" x14ac:dyDescent="0.25">
      <c r="D19" s="27"/>
      <c r="E19" s="27"/>
      <c r="M19" s="27"/>
      <c r="N19" s="27"/>
      <c r="U19" s="27"/>
      <c r="V19" s="27"/>
      <c r="W19" s="27"/>
      <c r="X19" s="27"/>
      <c r="Y19" s="27"/>
      <c r="AB19" s="27"/>
      <c r="AC19" s="27"/>
      <c r="AD19" s="27"/>
      <c r="AE19" s="27"/>
      <c r="AF19" s="27"/>
      <c r="AG19" s="27"/>
      <c r="AH19" s="27"/>
      <c r="AO19" s="27"/>
      <c r="AP19" s="27"/>
    </row>
    <row r="20" spans="1:60" ht="45.75" thickBot="1" x14ac:dyDescent="0.3">
      <c r="D20" s="45" t="s">
        <v>82</v>
      </c>
      <c r="E20" s="45" t="s">
        <v>20</v>
      </c>
      <c r="F20" s="45" t="s">
        <v>19</v>
      </c>
      <c r="G20" s="45" t="s">
        <v>24</v>
      </c>
      <c r="H20" s="45" t="s">
        <v>35</v>
      </c>
      <c r="I20" s="45" t="s">
        <v>83</v>
      </c>
      <c r="J20" s="28"/>
      <c r="L20" s="28"/>
      <c r="M20" s="46" t="s">
        <v>16</v>
      </c>
      <c r="N20" s="47" t="s">
        <v>20</v>
      </c>
      <c r="O20" s="45" t="s">
        <v>19</v>
      </c>
      <c r="P20" s="45" t="s">
        <v>20</v>
      </c>
      <c r="Q20" s="45" t="s">
        <v>24</v>
      </c>
      <c r="U20" s="46" t="s">
        <v>16</v>
      </c>
      <c r="V20" s="45" t="s">
        <v>26</v>
      </c>
      <c r="W20" s="45" t="s">
        <v>20</v>
      </c>
      <c r="X20" s="45" t="s">
        <v>36</v>
      </c>
      <c r="Y20"/>
      <c r="AB20" s="46" t="s">
        <v>16</v>
      </c>
      <c r="AC20" s="45" t="s">
        <v>26</v>
      </c>
      <c r="AD20" s="45" t="s">
        <v>19</v>
      </c>
      <c r="AE20" s="45" t="s">
        <v>36</v>
      </c>
      <c r="AF20" s="28"/>
      <c r="AG20" s="28"/>
      <c r="AH20" s="28"/>
      <c r="AI20" s="46" t="s">
        <v>84</v>
      </c>
      <c r="AJ20" s="45" t="s">
        <v>20</v>
      </c>
      <c r="AK20" s="45" t="s">
        <v>19</v>
      </c>
      <c r="AL20"/>
      <c r="AM20"/>
      <c r="AO20" s="46" t="s">
        <v>84</v>
      </c>
      <c r="AP20" s="45" t="s">
        <v>20</v>
      </c>
      <c r="AQ20" s="45" t="s">
        <v>19</v>
      </c>
      <c r="AU20" s="125" t="s">
        <v>84</v>
      </c>
      <c r="AV20" s="125" t="s">
        <v>21</v>
      </c>
      <c r="AW20" s="125"/>
      <c r="AX20" s="125" t="s">
        <v>23</v>
      </c>
      <c r="AY20" s="125"/>
      <c r="AZ20" s="125" t="s">
        <v>64</v>
      </c>
      <c r="BA20" s="125"/>
      <c r="BB20" s="125" t="s">
        <v>63</v>
      </c>
      <c r="BC20" s="125"/>
    </row>
    <row r="21" spans="1:60" ht="15" customHeight="1" thickBot="1" x14ac:dyDescent="0.3">
      <c r="A21" s="30"/>
      <c r="B21" s="30"/>
      <c r="C21" s="41"/>
      <c r="D21" s="42" t="s">
        <v>62</v>
      </c>
      <c r="E21" s="43">
        <v>75</v>
      </c>
      <c r="F21" s="43">
        <v>110</v>
      </c>
      <c r="G21" s="43">
        <f>SUM(E21:F21)</f>
        <v>185</v>
      </c>
      <c r="H21" s="44">
        <f>E21/$G21</f>
        <v>0.40540540540540543</v>
      </c>
      <c r="I21" s="44">
        <f>F21/$G21</f>
        <v>0.59459459459459463</v>
      </c>
      <c r="J21" s="32"/>
      <c r="L21" s="32"/>
      <c r="M21" s="42" t="s">
        <v>119</v>
      </c>
      <c r="N21" s="43">
        <f t="shared" ref="N21:N29" si="0">-P21</f>
        <v>-65</v>
      </c>
      <c r="O21" s="43">
        <v>25</v>
      </c>
      <c r="P21" s="43">
        <v>65</v>
      </c>
      <c r="Q21" s="34">
        <f>SUM(O21:P21)</f>
        <v>90</v>
      </c>
      <c r="U21" s="42" t="s">
        <v>129</v>
      </c>
      <c r="V21" s="44">
        <f>W21/X21</f>
        <v>0.72222222222222221</v>
      </c>
      <c r="W21" s="43">
        <f>P21</f>
        <v>65</v>
      </c>
      <c r="X21" s="34">
        <f>W21+O21</f>
        <v>90</v>
      </c>
      <c r="Y21" s="32"/>
      <c r="AB21" s="42" t="s">
        <v>129</v>
      </c>
      <c r="AC21" s="44">
        <f>AD21/AE21</f>
        <v>0.27777777777777779</v>
      </c>
      <c r="AD21" s="43">
        <f>O21</f>
        <v>25</v>
      </c>
      <c r="AE21" s="43">
        <f t="shared" ref="AE21:AE26" si="1">X21</f>
        <v>90</v>
      </c>
      <c r="AF21" s="32"/>
      <c r="AG21" s="32"/>
      <c r="AH21" s="32"/>
      <c r="AI21" s="42" t="s">
        <v>62</v>
      </c>
      <c r="AJ21" s="49">
        <v>31</v>
      </c>
      <c r="AK21" s="49">
        <v>32.590000000000003</v>
      </c>
      <c r="AO21" s="42" t="s">
        <v>62</v>
      </c>
      <c r="AP21" s="51">
        <v>58</v>
      </c>
      <c r="AQ21" s="51">
        <v>60</v>
      </c>
      <c r="AU21" s="125"/>
      <c r="AV21" s="95" t="s">
        <v>20</v>
      </c>
      <c r="AW21" s="95" t="s">
        <v>19</v>
      </c>
      <c r="AX21" s="95" t="s">
        <v>20</v>
      </c>
      <c r="AY21" s="95" t="s">
        <v>19</v>
      </c>
      <c r="AZ21" s="95" t="s">
        <v>20</v>
      </c>
      <c r="BA21" s="95" t="s">
        <v>19</v>
      </c>
      <c r="BB21" s="95" t="s">
        <v>20</v>
      </c>
      <c r="BC21" s="95" t="s">
        <v>19</v>
      </c>
      <c r="BF21" s="29" t="s">
        <v>24</v>
      </c>
      <c r="BG21" s="29" t="s">
        <v>20</v>
      </c>
      <c r="BH21" s="29" t="s">
        <v>19</v>
      </c>
    </row>
    <row r="22" spans="1:60" ht="15.75" thickBot="1" x14ac:dyDescent="0.3">
      <c r="A22" s="30"/>
      <c r="B22" s="30"/>
      <c r="C22" s="41"/>
      <c r="D22" s="39" t="s">
        <v>2</v>
      </c>
      <c r="E22" s="34">
        <v>283</v>
      </c>
      <c r="F22" s="34">
        <v>192</v>
      </c>
      <c r="G22" s="43">
        <f t="shared" ref="G22:G38" si="2">SUM(E22:F22)</f>
        <v>475</v>
      </c>
      <c r="H22" s="35">
        <f t="shared" ref="H22:H39" si="3">E22/G22</f>
        <v>0.59578947368421054</v>
      </c>
      <c r="I22" s="44">
        <f t="shared" ref="I22:I39" si="4">F22/$G22</f>
        <v>0.40421052631578946</v>
      </c>
      <c r="J22" s="32"/>
      <c r="L22" s="32"/>
      <c r="M22" s="39" t="s">
        <v>120</v>
      </c>
      <c r="N22" s="34">
        <f t="shared" si="0"/>
        <v>-206</v>
      </c>
      <c r="O22" s="34">
        <v>53</v>
      </c>
      <c r="P22" s="34">
        <v>206</v>
      </c>
      <c r="Q22" s="34">
        <f t="shared" ref="Q22:Q29" si="5">SUM(O22:P22)</f>
        <v>259</v>
      </c>
      <c r="U22" s="39" t="s">
        <v>130</v>
      </c>
      <c r="V22" s="44">
        <f t="shared" ref="V22:V26" si="6">W22/X22</f>
        <v>0.78811881188118815</v>
      </c>
      <c r="W22" s="34">
        <f>P22+P23</f>
        <v>398</v>
      </c>
      <c r="X22" s="34">
        <f>W22+O22+O23</f>
        <v>505</v>
      </c>
      <c r="Y22" s="32"/>
      <c r="AB22" s="39" t="s">
        <v>130</v>
      </c>
      <c r="AC22" s="44">
        <f t="shared" ref="AC22:AC26" si="7">AD22/AE22</f>
        <v>0.21188118811881188</v>
      </c>
      <c r="AD22" s="34">
        <f>O22+O23</f>
        <v>107</v>
      </c>
      <c r="AE22" s="34">
        <f t="shared" si="1"/>
        <v>505</v>
      </c>
      <c r="AF22" s="32"/>
      <c r="AG22" s="32"/>
      <c r="AH22" s="32"/>
      <c r="AI22" s="39" t="s">
        <v>2</v>
      </c>
      <c r="AJ22" s="50">
        <v>15.62</v>
      </c>
      <c r="AK22" s="50">
        <v>22.59</v>
      </c>
      <c r="AO22" s="39" t="s">
        <v>2</v>
      </c>
      <c r="AP22" s="51">
        <v>45</v>
      </c>
      <c r="AQ22" s="51">
        <v>52</v>
      </c>
      <c r="AU22" s="42" t="s">
        <v>65</v>
      </c>
      <c r="AV22" s="94">
        <v>11</v>
      </c>
      <c r="AW22" s="43">
        <v>23</v>
      </c>
      <c r="AX22" s="94"/>
      <c r="AY22" s="43"/>
      <c r="AZ22" s="94"/>
      <c r="BA22" s="43"/>
      <c r="BB22" s="94"/>
      <c r="BC22" s="43"/>
      <c r="BF22" s="33">
        <f>SUM(BG22:BH22)</f>
        <v>122</v>
      </c>
      <c r="BG22" s="33">
        <f>AV40+AX40+AZ40+BB40</f>
        <v>54</v>
      </c>
      <c r="BH22" s="33">
        <f>AW40+AY40+BA40+BC40</f>
        <v>68</v>
      </c>
    </row>
    <row r="23" spans="1:60" ht="15.75" thickBot="1" x14ac:dyDescent="0.3">
      <c r="A23" s="30"/>
      <c r="B23" s="30"/>
      <c r="C23" s="41"/>
      <c r="D23" s="39" t="s">
        <v>3</v>
      </c>
      <c r="E23" s="34">
        <v>40</v>
      </c>
      <c r="F23" s="34">
        <v>20</v>
      </c>
      <c r="G23" s="43">
        <f t="shared" si="2"/>
        <v>60</v>
      </c>
      <c r="H23" s="35">
        <f t="shared" si="3"/>
        <v>0.66666666666666663</v>
      </c>
      <c r="I23" s="44">
        <f t="shared" si="4"/>
        <v>0.33333333333333331</v>
      </c>
      <c r="J23" s="32"/>
      <c r="L23" s="32"/>
      <c r="M23" s="39" t="s">
        <v>121</v>
      </c>
      <c r="N23" s="34">
        <f t="shared" si="0"/>
        <v>-192</v>
      </c>
      <c r="O23" s="34">
        <v>54</v>
      </c>
      <c r="P23" s="34">
        <v>192</v>
      </c>
      <c r="Q23" s="34">
        <f t="shared" si="5"/>
        <v>246</v>
      </c>
      <c r="R23" s="31"/>
      <c r="U23" s="39" t="s">
        <v>131</v>
      </c>
      <c r="V23" s="44">
        <f t="shared" si="6"/>
        <v>0.72569444444444442</v>
      </c>
      <c r="W23" s="34">
        <f>P24+P25</f>
        <v>627</v>
      </c>
      <c r="X23" s="34">
        <f>W23+O24+O25</f>
        <v>864</v>
      </c>
      <c r="Y23" s="32"/>
      <c r="AB23" s="39" t="s">
        <v>131</v>
      </c>
      <c r="AC23" s="44">
        <f t="shared" si="7"/>
        <v>0.27430555555555558</v>
      </c>
      <c r="AD23" s="34">
        <f>O24+O25</f>
        <v>237</v>
      </c>
      <c r="AE23" s="34">
        <f t="shared" si="1"/>
        <v>864</v>
      </c>
      <c r="AF23" s="32"/>
      <c r="AG23" s="32"/>
      <c r="AH23" s="32"/>
      <c r="AI23" s="39" t="s">
        <v>3</v>
      </c>
      <c r="AJ23" s="50">
        <v>24.74</v>
      </c>
      <c r="AK23" s="50">
        <v>28.62</v>
      </c>
      <c r="AO23" s="39" t="s">
        <v>3</v>
      </c>
      <c r="AP23" s="51">
        <v>40</v>
      </c>
      <c r="AQ23" s="51">
        <v>58</v>
      </c>
      <c r="AU23" s="39" t="s">
        <v>2</v>
      </c>
      <c r="AV23" s="51"/>
      <c r="AW23" s="34"/>
      <c r="AX23" s="51">
        <v>1</v>
      </c>
      <c r="AY23" s="34"/>
      <c r="AZ23" s="51">
        <v>1</v>
      </c>
      <c r="BA23" s="34">
        <v>7</v>
      </c>
      <c r="BB23" s="51">
        <v>3</v>
      </c>
      <c r="BC23" s="34">
        <v>3</v>
      </c>
    </row>
    <row r="24" spans="1:60" ht="15.75" thickBot="1" x14ac:dyDescent="0.3">
      <c r="A24" s="30"/>
      <c r="B24" s="30"/>
      <c r="C24" s="41"/>
      <c r="D24" s="39" t="s">
        <v>4</v>
      </c>
      <c r="E24" s="34">
        <v>30</v>
      </c>
      <c r="F24" s="34">
        <v>21</v>
      </c>
      <c r="G24" s="43">
        <f t="shared" si="2"/>
        <v>51</v>
      </c>
      <c r="H24" s="35">
        <f t="shared" si="3"/>
        <v>0.58823529411764708</v>
      </c>
      <c r="I24" s="44">
        <f t="shared" si="4"/>
        <v>0.41176470588235292</v>
      </c>
      <c r="J24" s="32"/>
      <c r="L24" s="32"/>
      <c r="M24" s="39" t="s">
        <v>122</v>
      </c>
      <c r="N24" s="34">
        <f t="shared" si="0"/>
        <v>-335</v>
      </c>
      <c r="O24" s="34">
        <v>130</v>
      </c>
      <c r="P24" s="34">
        <v>335</v>
      </c>
      <c r="Q24" s="34">
        <f t="shared" si="5"/>
        <v>465</v>
      </c>
      <c r="U24" s="39" t="s">
        <v>132</v>
      </c>
      <c r="V24" s="44">
        <f t="shared" si="6"/>
        <v>0.58695652173913049</v>
      </c>
      <c r="W24" s="34">
        <f>P26+P27</f>
        <v>432</v>
      </c>
      <c r="X24" s="34">
        <f>W24+O26+O27</f>
        <v>736</v>
      </c>
      <c r="Y24" s="32"/>
      <c r="AB24" s="39" t="s">
        <v>132</v>
      </c>
      <c r="AC24" s="44">
        <f t="shared" si="7"/>
        <v>0.41304347826086957</v>
      </c>
      <c r="AD24" s="34">
        <f>O26+O27</f>
        <v>304</v>
      </c>
      <c r="AE24" s="34">
        <f t="shared" si="1"/>
        <v>736</v>
      </c>
      <c r="AF24" s="32"/>
      <c r="AG24" s="32"/>
      <c r="AH24" s="32"/>
      <c r="AI24" s="39" t="s">
        <v>4</v>
      </c>
      <c r="AJ24" s="50">
        <v>25.02</v>
      </c>
      <c r="AK24" s="50">
        <v>25.07</v>
      </c>
      <c r="AO24" s="39" t="s">
        <v>4</v>
      </c>
      <c r="AP24" s="51">
        <v>53</v>
      </c>
      <c r="AQ24" s="51">
        <v>53</v>
      </c>
      <c r="AU24" s="39" t="s">
        <v>3</v>
      </c>
      <c r="AV24" s="51"/>
      <c r="AW24" s="34"/>
      <c r="AX24" s="51">
        <v>1</v>
      </c>
      <c r="AY24" s="34"/>
      <c r="AZ24" s="51">
        <v>1</v>
      </c>
      <c r="BA24" s="34">
        <v>2</v>
      </c>
      <c r="BB24" s="51"/>
      <c r="BC24" s="34"/>
    </row>
    <row r="25" spans="1:60" ht="15.75" thickBot="1" x14ac:dyDescent="0.3">
      <c r="A25" s="30"/>
      <c r="B25" s="30"/>
      <c r="C25" s="41"/>
      <c r="D25" s="39" t="s">
        <v>5</v>
      </c>
      <c r="E25" s="34">
        <v>71</v>
      </c>
      <c r="F25" s="34">
        <v>54</v>
      </c>
      <c r="G25" s="43">
        <f t="shared" si="2"/>
        <v>125</v>
      </c>
      <c r="H25" s="35">
        <f t="shared" si="3"/>
        <v>0.56799999999999995</v>
      </c>
      <c r="I25" s="44">
        <f t="shared" si="4"/>
        <v>0.432</v>
      </c>
      <c r="J25" s="32"/>
      <c r="L25" s="32"/>
      <c r="M25" s="39" t="s">
        <v>123</v>
      </c>
      <c r="N25" s="34">
        <f t="shared" si="0"/>
        <v>-292</v>
      </c>
      <c r="O25" s="34">
        <v>107</v>
      </c>
      <c r="P25" s="34">
        <v>292</v>
      </c>
      <c r="Q25" s="34">
        <f t="shared" si="5"/>
        <v>399</v>
      </c>
      <c r="U25" s="39" t="s">
        <v>133</v>
      </c>
      <c r="V25" s="44">
        <f t="shared" si="6"/>
        <v>0.42892156862745096</v>
      </c>
      <c r="W25" s="34">
        <f>P28+P29</f>
        <v>175</v>
      </c>
      <c r="X25" s="34">
        <f>W25+O28+O29</f>
        <v>408</v>
      </c>
      <c r="Y25" s="32"/>
      <c r="AB25" s="39" t="s">
        <v>133</v>
      </c>
      <c r="AC25" s="44">
        <f t="shared" si="7"/>
        <v>0.57107843137254899</v>
      </c>
      <c r="AD25" s="34">
        <f>O28+O29</f>
        <v>233</v>
      </c>
      <c r="AE25" s="34">
        <f t="shared" si="1"/>
        <v>408</v>
      </c>
      <c r="AF25" s="32"/>
      <c r="AG25" s="32"/>
      <c r="AH25" s="32"/>
      <c r="AI25" s="39" t="s">
        <v>5</v>
      </c>
      <c r="AJ25" s="50">
        <v>12.12</v>
      </c>
      <c r="AK25" s="50">
        <v>16.98</v>
      </c>
      <c r="AO25" s="39" t="s">
        <v>5</v>
      </c>
      <c r="AP25" s="51">
        <v>42</v>
      </c>
      <c r="AQ25" s="51">
        <v>47</v>
      </c>
      <c r="AU25" s="39" t="s">
        <v>4</v>
      </c>
      <c r="AV25" s="51"/>
      <c r="AW25" s="34"/>
      <c r="AX25" s="51">
        <v>1</v>
      </c>
      <c r="AY25" s="34"/>
      <c r="AZ25" s="51"/>
      <c r="BA25" s="34"/>
      <c r="BB25" s="51">
        <v>1</v>
      </c>
      <c r="BC25" s="34"/>
    </row>
    <row r="26" spans="1:60" ht="15.75" thickBot="1" x14ac:dyDescent="0.3">
      <c r="A26" s="30"/>
      <c r="B26" s="30"/>
      <c r="C26" s="41"/>
      <c r="D26" s="39" t="s">
        <v>6</v>
      </c>
      <c r="E26" s="34">
        <v>18</v>
      </c>
      <c r="F26" s="34">
        <v>11</v>
      </c>
      <c r="G26" s="43">
        <f t="shared" si="2"/>
        <v>29</v>
      </c>
      <c r="H26" s="35">
        <f t="shared" si="3"/>
        <v>0.62068965517241381</v>
      </c>
      <c r="I26" s="44">
        <f t="shared" si="4"/>
        <v>0.37931034482758619</v>
      </c>
      <c r="J26" s="32"/>
      <c r="L26" s="32"/>
      <c r="M26" s="39" t="s">
        <v>124</v>
      </c>
      <c r="N26" s="34">
        <f t="shared" si="0"/>
        <v>-180</v>
      </c>
      <c r="O26" s="34">
        <v>96</v>
      </c>
      <c r="P26" s="34">
        <v>180</v>
      </c>
      <c r="Q26" s="34">
        <f t="shared" si="5"/>
        <v>276</v>
      </c>
      <c r="U26" s="39" t="s">
        <v>128</v>
      </c>
      <c r="V26" s="44">
        <f t="shared" si="6"/>
        <v>0.29411764705882354</v>
      </c>
      <c r="W26" s="34">
        <f>P30</f>
        <v>5</v>
      </c>
      <c r="X26" s="34">
        <f>W26+O30</f>
        <v>17</v>
      </c>
      <c r="AB26" s="39" t="s">
        <v>128</v>
      </c>
      <c r="AC26" s="44">
        <f t="shared" si="7"/>
        <v>0.70588235294117652</v>
      </c>
      <c r="AD26" s="34">
        <f>O30</f>
        <v>12</v>
      </c>
      <c r="AE26" s="34">
        <f t="shared" si="1"/>
        <v>17</v>
      </c>
      <c r="AI26" s="39" t="s">
        <v>6</v>
      </c>
      <c r="AJ26" s="50">
        <v>22.01</v>
      </c>
      <c r="AK26" s="50">
        <v>23.88</v>
      </c>
      <c r="AO26" s="39" t="s">
        <v>6</v>
      </c>
      <c r="AP26" s="51">
        <v>51</v>
      </c>
      <c r="AQ26" s="51">
        <v>52</v>
      </c>
      <c r="AU26" s="39" t="s">
        <v>5</v>
      </c>
      <c r="AV26" s="51"/>
      <c r="AW26" s="34"/>
      <c r="AX26" s="51"/>
      <c r="AY26" s="34">
        <v>1</v>
      </c>
      <c r="AZ26" s="51">
        <v>2</v>
      </c>
      <c r="BA26" s="34"/>
      <c r="BB26" s="51">
        <v>1</v>
      </c>
      <c r="BC26" s="34"/>
    </row>
    <row r="27" spans="1:60" ht="15.75" thickBot="1" x14ac:dyDescent="0.3">
      <c r="A27" s="30"/>
      <c r="B27" s="30"/>
      <c r="C27" s="41"/>
      <c r="D27" s="39" t="s">
        <v>30</v>
      </c>
      <c r="E27" s="34">
        <v>59</v>
      </c>
      <c r="F27" s="34">
        <v>28</v>
      </c>
      <c r="G27" s="43">
        <f t="shared" si="2"/>
        <v>87</v>
      </c>
      <c r="H27" s="35">
        <f t="shared" si="3"/>
        <v>0.67816091954022983</v>
      </c>
      <c r="I27" s="44">
        <f t="shared" si="4"/>
        <v>0.32183908045977011</v>
      </c>
      <c r="J27" s="32"/>
      <c r="L27" s="32"/>
      <c r="M27" s="42" t="s">
        <v>125</v>
      </c>
      <c r="N27" s="43">
        <f t="shared" si="0"/>
        <v>-252</v>
      </c>
      <c r="O27" s="43">
        <v>208</v>
      </c>
      <c r="P27" s="43">
        <v>252</v>
      </c>
      <c r="Q27" s="34">
        <f t="shared" si="5"/>
        <v>460</v>
      </c>
      <c r="R27" s="31"/>
      <c r="U27" s="36" t="s">
        <v>24</v>
      </c>
      <c r="V27" s="48">
        <f t="shared" ref="V27" si="8">W27/X27</f>
        <v>0.64961832061068703</v>
      </c>
      <c r="W27" s="37">
        <f>SUM(W21:W26)</f>
        <v>1702</v>
      </c>
      <c r="X27" s="37">
        <f>SUM(X21:X26)</f>
        <v>2620</v>
      </c>
      <c r="AB27" s="36" t="s">
        <v>24</v>
      </c>
      <c r="AC27" s="48">
        <f>AD27/AE27</f>
        <v>0.35038167938931297</v>
      </c>
      <c r="AD27" s="37">
        <f>SUM(AD21:AD26)</f>
        <v>918</v>
      </c>
      <c r="AE27" s="37">
        <f>SUM(AE21:AE26)</f>
        <v>2620</v>
      </c>
      <c r="AI27" s="39" t="s">
        <v>30</v>
      </c>
      <c r="AJ27" s="50">
        <v>15.79</v>
      </c>
      <c r="AK27" s="50">
        <v>22.4</v>
      </c>
      <c r="AO27" s="39" t="s">
        <v>30</v>
      </c>
      <c r="AP27" s="51">
        <v>46</v>
      </c>
      <c r="AQ27" s="51">
        <v>52</v>
      </c>
      <c r="AU27" s="39" t="s">
        <v>6</v>
      </c>
      <c r="AV27" s="51"/>
      <c r="AW27" s="34"/>
      <c r="AX27" s="51">
        <v>1</v>
      </c>
      <c r="AY27" s="34"/>
      <c r="AZ27" s="51"/>
      <c r="BA27" s="34"/>
      <c r="BB27" s="51"/>
      <c r="BC27" s="34"/>
    </row>
    <row r="28" spans="1:60" ht="15.75" thickBot="1" x14ac:dyDescent="0.3">
      <c r="A28" s="30"/>
      <c r="B28" s="30"/>
      <c r="C28" s="41"/>
      <c r="D28" s="39" t="s">
        <v>32</v>
      </c>
      <c r="E28" s="34">
        <v>85</v>
      </c>
      <c r="F28" s="34">
        <v>46</v>
      </c>
      <c r="G28" s="43">
        <f t="shared" si="2"/>
        <v>131</v>
      </c>
      <c r="H28" s="35">
        <f t="shared" si="3"/>
        <v>0.64885496183206104</v>
      </c>
      <c r="I28" s="44">
        <f t="shared" si="4"/>
        <v>0.35114503816793891</v>
      </c>
      <c r="J28" s="32"/>
      <c r="L28" s="32"/>
      <c r="M28" s="39" t="s">
        <v>126</v>
      </c>
      <c r="N28" s="34">
        <f t="shared" si="0"/>
        <v>-134</v>
      </c>
      <c r="O28" s="34">
        <v>162</v>
      </c>
      <c r="P28" s="34">
        <v>134</v>
      </c>
      <c r="Q28" s="34">
        <f t="shared" si="5"/>
        <v>296</v>
      </c>
      <c r="AI28" s="39" t="s">
        <v>32</v>
      </c>
      <c r="AJ28" s="50">
        <v>19.760000000000002</v>
      </c>
      <c r="AK28" s="50">
        <v>26.89</v>
      </c>
      <c r="AO28" s="39" t="s">
        <v>32</v>
      </c>
      <c r="AP28" s="51">
        <v>49</v>
      </c>
      <c r="AQ28" s="51">
        <v>56</v>
      </c>
      <c r="AU28" s="39" t="s">
        <v>30</v>
      </c>
      <c r="AV28" s="51"/>
      <c r="AW28" s="34"/>
      <c r="AX28" s="51"/>
      <c r="AY28" s="34">
        <v>1</v>
      </c>
      <c r="AZ28" s="51">
        <v>2</v>
      </c>
      <c r="BA28" s="34">
        <v>3</v>
      </c>
      <c r="BB28" s="51"/>
      <c r="BC28" s="34"/>
    </row>
    <row r="29" spans="1:60" ht="15.75" thickBot="1" x14ac:dyDescent="0.3">
      <c r="A29" s="30"/>
      <c r="B29" s="30"/>
      <c r="C29" s="41"/>
      <c r="D29" s="39" t="s">
        <v>7</v>
      </c>
      <c r="E29" s="34">
        <v>302</v>
      </c>
      <c r="F29" s="34">
        <v>109</v>
      </c>
      <c r="G29" s="43">
        <f t="shared" si="2"/>
        <v>411</v>
      </c>
      <c r="H29" s="35">
        <f t="shared" si="3"/>
        <v>0.73479318734793186</v>
      </c>
      <c r="I29" s="44">
        <f t="shared" si="4"/>
        <v>0.26520681265206814</v>
      </c>
      <c r="J29" s="32"/>
      <c r="L29" s="32"/>
      <c r="M29" s="39" t="s">
        <v>127</v>
      </c>
      <c r="N29" s="34">
        <f t="shared" si="0"/>
        <v>-41</v>
      </c>
      <c r="O29" s="34">
        <v>71</v>
      </c>
      <c r="P29" s="34">
        <v>41</v>
      </c>
      <c r="Q29" s="34">
        <f t="shared" si="5"/>
        <v>112</v>
      </c>
      <c r="R29" s="31"/>
      <c r="AI29" s="39" t="s">
        <v>7</v>
      </c>
      <c r="AJ29" s="50">
        <v>12.38</v>
      </c>
      <c r="AK29" s="50">
        <v>16.07</v>
      </c>
      <c r="AO29" s="39" t="s">
        <v>7</v>
      </c>
      <c r="AP29" s="51">
        <v>41</v>
      </c>
      <c r="AQ29" s="51">
        <v>45</v>
      </c>
      <c r="AU29" s="39" t="s">
        <v>32</v>
      </c>
      <c r="AV29" s="51"/>
      <c r="AW29" s="34"/>
      <c r="AX29" s="51"/>
      <c r="AY29" s="34">
        <v>1</v>
      </c>
      <c r="AZ29" s="51">
        <v>5</v>
      </c>
      <c r="BA29" s="34">
        <v>4</v>
      </c>
      <c r="BB29" s="51"/>
      <c r="BC29" s="34">
        <v>1</v>
      </c>
    </row>
    <row r="30" spans="1:60" ht="15.75" thickBot="1" x14ac:dyDescent="0.3">
      <c r="A30" s="30"/>
      <c r="B30" s="30"/>
      <c r="C30" s="41"/>
      <c r="D30" s="39" t="s">
        <v>33</v>
      </c>
      <c r="E30" s="34">
        <v>181</v>
      </c>
      <c r="F30" s="34">
        <v>98</v>
      </c>
      <c r="G30" s="43">
        <f t="shared" si="2"/>
        <v>279</v>
      </c>
      <c r="H30" s="35">
        <f t="shared" si="3"/>
        <v>0.64874551971326166</v>
      </c>
      <c r="I30" s="44">
        <f t="shared" si="4"/>
        <v>0.35125448028673834</v>
      </c>
      <c r="J30" s="32"/>
      <c r="L30" s="32"/>
      <c r="M30" s="39" t="s">
        <v>128</v>
      </c>
      <c r="N30" s="34">
        <f t="shared" ref="N30" si="9">-P30</f>
        <v>-5</v>
      </c>
      <c r="O30" s="34">
        <v>12</v>
      </c>
      <c r="P30" s="34">
        <v>5</v>
      </c>
      <c r="Q30" s="34">
        <f t="shared" ref="Q30" si="10">SUM(O30:P30)</f>
        <v>17</v>
      </c>
      <c r="AI30" s="39" t="s">
        <v>33</v>
      </c>
      <c r="AJ30" s="50">
        <v>16.62</v>
      </c>
      <c r="AK30" s="50">
        <v>22.38</v>
      </c>
      <c r="AO30" s="39" t="s">
        <v>33</v>
      </c>
      <c r="AP30" s="51">
        <v>46</v>
      </c>
      <c r="AQ30" s="51">
        <v>51</v>
      </c>
      <c r="AU30" s="39" t="s">
        <v>7</v>
      </c>
      <c r="AV30" s="51"/>
      <c r="AW30" s="34"/>
      <c r="AX30" s="51"/>
      <c r="AY30" s="34">
        <v>1</v>
      </c>
      <c r="AZ30" s="51">
        <v>2</v>
      </c>
      <c r="BA30" s="34">
        <v>2</v>
      </c>
      <c r="BB30" s="51">
        <v>5</v>
      </c>
      <c r="BC30" s="34">
        <v>1</v>
      </c>
    </row>
    <row r="31" spans="1:60" ht="15.75" thickBot="1" x14ac:dyDescent="0.3">
      <c r="A31" s="30"/>
      <c r="B31" s="30"/>
      <c r="C31" s="41"/>
      <c r="D31" s="39" t="s">
        <v>8</v>
      </c>
      <c r="E31" s="34">
        <v>34</v>
      </c>
      <c r="F31" s="34">
        <v>24</v>
      </c>
      <c r="G31" s="43">
        <f t="shared" si="2"/>
        <v>58</v>
      </c>
      <c r="H31" s="35">
        <f t="shared" si="3"/>
        <v>0.58620689655172409</v>
      </c>
      <c r="I31" s="44">
        <f t="shared" si="4"/>
        <v>0.41379310344827586</v>
      </c>
      <c r="J31" s="32"/>
      <c r="L31" s="32"/>
      <c r="M31" s="36" t="s">
        <v>24</v>
      </c>
      <c r="N31" s="37">
        <f>SUM(N21:N30)</f>
        <v>-1702</v>
      </c>
      <c r="O31" s="37">
        <f>SUM(O21:O30)</f>
        <v>918</v>
      </c>
      <c r="P31" s="37">
        <f t="shared" ref="P31:Q31" si="11">SUM(P21:P30)</f>
        <v>1702</v>
      </c>
      <c r="Q31" s="37">
        <f t="shared" si="11"/>
        <v>2620</v>
      </c>
      <c r="AI31" s="39" t="s">
        <v>8</v>
      </c>
      <c r="AJ31" s="50">
        <v>15.22</v>
      </c>
      <c r="AK31" s="50">
        <v>23.02</v>
      </c>
      <c r="AO31" s="39" t="s">
        <v>8</v>
      </c>
      <c r="AP31" s="51">
        <v>45</v>
      </c>
      <c r="AQ31" s="51">
        <v>51</v>
      </c>
      <c r="AU31" s="39" t="s">
        <v>33</v>
      </c>
      <c r="AV31" s="51"/>
      <c r="AW31" s="34"/>
      <c r="AX31" s="51">
        <v>1</v>
      </c>
      <c r="AY31" s="34"/>
      <c r="AZ31" s="51">
        <v>1</v>
      </c>
      <c r="BA31" s="34">
        <v>2</v>
      </c>
      <c r="BB31" s="51">
        <v>2</v>
      </c>
      <c r="BC31" s="34">
        <v>1</v>
      </c>
    </row>
    <row r="32" spans="1:60" ht="15.75" thickBot="1" x14ac:dyDescent="0.3">
      <c r="A32" s="30"/>
      <c r="B32" s="30"/>
      <c r="C32" s="41"/>
      <c r="D32" s="39" t="s">
        <v>9</v>
      </c>
      <c r="E32" s="34">
        <v>91</v>
      </c>
      <c r="F32" s="34">
        <v>57</v>
      </c>
      <c r="G32" s="43">
        <f t="shared" si="2"/>
        <v>148</v>
      </c>
      <c r="H32" s="35">
        <f t="shared" si="3"/>
        <v>0.61486486486486491</v>
      </c>
      <c r="I32" s="44">
        <f t="shared" si="4"/>
        <v>0.38513513513513514</v>
      </c>
      <c r="J32" s="32"/>
      <c r="L32" s="32"/>
      <c r="AI32" s="39" t="s">
        <v>9</v>
      </c>
      <c r="AJ32" s="50">
        <v>17.350000000000001</v>
      </c>
      <c r="AK32" s="50">
        <v>21.77</v>
      </c>
      <c r="AO32" s="39" t="s">
        <v>9</v>
      </c>
      <c r="AP32" s="51">
        <v>47</v>
      </c>
      <c r="AQ32" s="51">
        <v>51</v>
      </c>
      <c r="AU32" s="39" t="s">
        <v>8</v>
      </c>
      <c r="AV32" s="51"/>
      <c r="AW32" s="34"/>
      <c r="AX32" s="51"/>
      <c r="AY32" s="34">
        <v>1</v>
      </c>
      <c r="AZ32" s="51">
        <v>1</v>
      </c>
      <c r="BA32" s="34">
        <v>1</v>
      </c>
      <c r="BB32" s="51">
        <v>1</v>
      </c>
      <c r="BC32" s="34"/>
    </row>
    <row r="33" spans="1:56" ht="15.75" thickBot="1" x14ac:dyDescent="0.3">
      <c r="A33" s="30"/>
      <c r="B33" s="30"/>
      <c r="C33" s="41"/>
      <c r="D33" s="39" t="s">
        <v>31</v>
      </c>
      <c r="E33" s="34">
        <v>47</v>
      </c>
      <c r="F33" s="34">
        <v>19</v>
      </c>
      <c r="G33" s="43">
        <f t="shared" si="2"/>
        <v>66</v>
      </c>
      <c r="H33" s="35">
        <f t="shared" si="3"/>
        <v>0.71212121212121215</v>
      </c>
      <c r="I33" s="44">
        <f t="shared" si="4"/>
        <v>0.2878787878787879</v>
      </c>
      <c r="J33" s="32"/>
      <c r="L33" s="32"/>
      <c r="AI33" s="39" t="s">
        <v>31</v>
      </c>
      <c r="AJ33" s="50">
        <v>13.92</v>
      </c>
      <c r="AK33" s="50">
        <v>21.3</v>
      </c>
      <c r="AO33" s="39" t="s">
        <v>31</v>
      </c>
      <c r="AP33" s="51">
        <v>43</v>
      </c>
      <c r="AQ33" s="51">
        <v>50</v>
      </c>
      <c r="AU33" s="39" t="s">
        <v>9</v>
      </c>
      <c r="AV33" s="51"/>
      <c r="AW33" s="34"/>
      <c r="AX33" s="51"/>
      <c r="AY33" s="34">
        <v>1</v>
      </c>
      <c r="AZ33" s="51">
        <v>1</v>
      </c>
      <c r="BA33" s="34">
        <v>3</v>
      </c>
      <c r="BB33" s="51">
        <v>1</v>
      </c>
      <c r="BC33" s="34">
        <v>2</v>
      </c>
    </row>
    <row r="34" spans="1:56" ht="15.75" thickBot="1" x14ac:dyDescent="0.3">
      <c r="A34" s="30"/>
      <c r="B34" s="30"/>
      <c r="C34" s="41"/>
      <c r="D34" s="39" t="s">
        <v>10</v>
      </c>
      <c r="E34" s="34">
        <v>8</v>
      </c>
      <c r="F34" s="34">
        <v>6</v>
      </c>
      <c r="G34" s="43">
        <f t="shared" si="2"/>
        <v>14</v>
      </c>
      <c r="H34" s="35">
        <f t="shared" si="3"/>
        <v>0.5714285714285714</v>
      </c>
      <c r="I34" s="44">
        <f t="shared" si="4"/>
        <v>0.42857142857142855</v>
      </c>
      <c r="J34" s="32"/>
      <c r="L34" s="32"/>
      <c r="AI34" s="39" t="s">
        <v>10</v>
      </c>
      <c r="AJ34" s="50">
        <v>16.88</v>
      </c>
      <c r="AK34" s="50">
        <v>22.46</v>
      </c>
      <c r="AO34" s="39" t="s">
        <v>10</v>
      </c>
      <c r="AP34" s="51">
        <v>48</v>
      </c>
      <c r="AQ34" s="51">
        <v>52</v>
      </c>
      <c r="AU34" s="42" t="s">
        <v>31</v>
      </c>
      <c r="AV34" s="51"/>
      <c r="AW34" s="34"/>
      <c r="AX34" s="51"/>
      <c r="AY34" s="34">
        <v>1</v>
      </c>
      <c r="AZ34" s="51"/>
      <c r="BA34" s="34"/>
      <c r="BB34" s="51">
        <v>1</v>
      </c>
      <c r="BC34" s="34"/>
    </row>
    <row r="35" spans="1:56" ht="15.75" thickBot="1" x14ac:dyDescent="0.3">
      <c r="A35" s="30"/>
      <c r="B35" s="30"/>
      <c r="C35" s="41"/>
      <c r="D35" s="39" t="s">
        <v>11</v>
      </c>
      <c r="E35" s="34">
        <v>243</v>
      </c>
      <c r="F35" s="34">
        <v>71</v>
      </c>
      <c r="G35" s="43">
        <f t="shared" si="2"/>
        <v>314</v>
      </c>
      <c r="H35" s="35">
        <f t="shared" si="3"/>
        <v>0.77388535031847139</v>
      </c>
      <c r="I35" s="44">
        <f t="shared" si="4"/>
        <v>0.22611464968152867</v>
      </c>
      <c r="J35" s="32"/>
      <c r="L35" s="32"/>
      <c r="AI35" s="39" t="s">
        <v>11</v>
      </c>
      <c r="AJ35" s="50">
        <v>20.07</v>
      </c>
      <c r="AK35" s="50">
        <v>21.74</v>
      </c>
      <c r="AO35" s="39" t="s">
        <v>11</v>
      </c>
      <c r="AP35" s="51">
        <v>49</v>
      </c>
      <c r="AQ35" s="51">
        <v>51</v>
      </c>
      <c r="AU35" s="39" t="s">
        <v>10</v>
      </c>
      <c r="AV35" s="51"/>
      <c r="AW35" s="34"/>
      <c r="AX35" s="51"/>
      <c r="AY35" s="34">
        <v>1</v>
      </c>
      <c r="AZ35" s="51"/>
      <c r="BA35" s="34"/>
      <c r="BB35" s="51"/>
      <c r="BC35" s="34"/>
    </row>
    <row r="36" spans="1:56" ht="15.75" thickBot="1" x14ac:dyDescent="0.3">
      <c r="A36" s="30"/>
      <c r="B36" s="30"/>
      <c r="C36" s="41"/>
      <c r="D36" s="39" t="s">
        <v>12</v>
      </c>
      <c r="E36" s="34">
        <v>42</v>
      </c>
      <c r="F36" s="34">
        <v>23</v>
      </c>
      <c r="G36" s="43">
        <f t="shared" si="2"/>
        <v>65</v>
      </c>
      <c r="H36" s="35">
        <f t="shared" si="3"/>
        <v>0.64615384615384619</v>
      </c>
      <c r="I36" s="44">
        <f t="shared" si="4"/>
        <v>0.35384615384615387</v>
      </c>
      <c r="J36" s="32"/>
      <c r="L36" s="32"/>
      <c r="AI36" s="39" t="s">
        <v>12</v>
      </c>
      <c r="AJ36" s="50">
        <v>16.41</v>
      </c>
      <c r="AK36" s="50">
        <v>21.89</v>
      </c>
      <c r="AO36" s="39" t="s">
        <v>12</v>
      </c>
      <c r="AP36" s="51">
        <v>47</v>
      </c>
      <c r="AQ36" s="51">
        <v>51</v>
      </c>
      <c r="AU36" s="39" t="s">
        <v>11</v>
      </c>
      <c r="AV36" s="51"/>
      <c r="AW36" s="34"/>
      <c r="AX36" s="51">
        <v>1</v>
      </c>
      <c r="AY36" s="34"/>
      <c r="AZ36" s="51">
        <v>1</v>
      </c>
      <c r="BA36" s="34"/>
      <c r="BB36" s="51">
        <v>2</v>
      </c>
      <c r="BC36" s="34">
        <v>1</v>
      </c>
    </row>
    <row r="37" spans="1:56" ht="15.75" thickBot="1" x14ac:dyDescent="0.3">
      <c r="A37" s="30"/>
      <c r="B37" s="30"/>
      <c r="C37" s="41"/>
      <c r="D37" s="39" t="s">
        <v>13</v>
      </c>
      <c r="E37" s="34">
        <v>16</v>
      </c>
      <c r="F37" s="34">
        <v>6</v>
      </c>
      <c r="G37" s="43">
        <f t="shared" si="2"/>
        <v>22</v>
      </c>
      <c r="H37" s="35">
        <f t="shared" si="3"/>
        <v>0.72727272727272729</v>
      </c>
      <c r="I37" s="44">
        <f t="shared" si="4"/>
        <v>0.27272727272727271</v>
      </c>
      <c r="J37" s="32"/>
      <c r="L37" s="32"/>
      <c r="AI37" s="39" t="s">
        <v>13</v>
      </c>
      <c r="AJ37" s="50">
        <v>23.36</v>
      </c>
      <c r="AK37" s="50">
        <v>24.75</v>
      </c>
      <c r="AO37" s="39" t="s">
        <v>13</v>
      </c>
      <c r="AP37" s="51">
        <v>50</v>
      </c>
      <c r="AQ37" s="51">
        <v>52</v>
      </c>
      <c r="AU37" s="39" t="s">
        <v>12</v>
      </c>
      <c r="AV37" s="51"/>
      <c r="AW37" s="34"/>
      <c r="AX37" s="51"/>
      <c r="AY37" s="34">
        <v>1</v>
      </c>
      <c r="AZ37" s="51"/>
      <c r="BA37" s="34"/>
      <c r="BB37" s="51">
        <v>1</v>
      </c>
      <c r="BC37" s="34"/>
    </row>
    <row r="38" spans="1:56" ht="15.75" thickBot="1" x14ac:dyDescent="0.3">
      <c r="A38" s="30"/>
      <c r="B38" s="30"/>
      <c r="C38" s="41"/>
      <c r="D38" s="40" t="s">
        <v>14</v>
      </c>
      <c r="E38" s="34">
        <v>77</v>
      </c>
      <c r="F38" s="34">
        <v>23</v>
      </c>
      <c r="G38" s="43">
        <f t="shared" si="2"/>
        <v>100</v>
      </c>
      <c r="H38" s="35">
        <f t="shared" si="3"/>
        <v>0.77</v>
      </c>
      <c r="I38" s="44">
        <f t="shared" si="4"/>
        <v>0.23</v>
      </c>
      <c r="J38" s="32"/>
      <c r="L38" s="32"/>
      <c r="AI38" s="39" t="s">
        <v>14</v>
      </c>
      <c r="AJ38" s="50">
        <v>13.99</v>
      </c>
      <c r="AK38" s="50">
        <v>16.27</v>
      </c>
      <c r="AO38" s="39" t="s">
        <v>14</v>
      </c>
      <c r="AP38" s="51">
        <v>43</v>
      </c>
      <c r="AQ38" s="51">
        <v>46</v>
      </c>
      <c r="AU38" s="39" t="s">
        <v>13</v>
      </c>
      <c r="AV38" s="51"/>
      <c r="AW38" s="34"/>
      <c r="AX38" s="51"/>
      <c r="AY38" s="34">
        <v>1</v>
      </c>
      <c r="AZ38" s="51"/>
      <c r="BA38" s="34"/>
      <c r="BB38" s="51"/>
      <c r="BC38" s="34"/>
    </row>
    <row r="39" spans="1:56" ht="15.75" thickBot="1" x14ac:dyDescent="0.3">
      <c r="D39" s="36" t="s">
        <v>24</v>
      </c>
      <c r="E39" s="37">
        <f>SUM(E21:E38)</f>
        <v>1702</v>
      </c>
      <c r="F39" s="37">
        <f>SUM(F21:F38)</f>
        <v>918</v>
      </c>
      <c r="G39" s="37">
        <f>SUM(G21:G38)</f>
        <v>2620</v>
      </c>
      <c r="H39" s="48">
        <f t="shared" si="3"/>
        <v>0.64961832061068703</v>
      </c>
      <c r="I39" s="38">
        <f t="shared" si="4"/>
        <v>0.35038167938931297</v>
      </c>
      <c r="AU39" s="39" t="s">
        <v>14</v>
      </c>
      <c r="AV39" s="51"/>
      <c r="AW39" s="34"/>
      <c r="AX39" s="51">
        <v>1</v>
      </c>
      <c r="AY39" s="34"/>
      <c r="AZ39" s="51">
        <v>1</v>
      </c>
      <c r="BA39" s="34">
        <v>2</v>
      </c>
      <c r="BB39" s="51"/>
      <c r="BC39" s="34"/>
    </row>
    <row r="40" spans="1:56" ht="15.75" thickBot="1" x14ac:dyDescent="0.3">
      <c r="AU40" s="36" t="s">
        <v>24</v>
      </c>
      <c r="AV40" s="37">
        <f>SUM(AV22:AV39)</f>
        <v>11</v>
      </c>
      <c r="AW40" s="37">
        <f t="shared" ref="AW40:BC40" si="12">SUM(AW22:AW39)</f>
        <v>23</v>
      </c>
      <c r="AX40" s="37">
        <f t="shared" si="12"/>
        <v>7</v>
      </c>
      <c r="AY40" s="37">
        <f t="shared" si="12"/>
        <v>10</v>
      </c>
      <c r="AZ40" s="37">
        <f t="shared" si="12"/>
        <v>18</v>
      </c>
      <c r="BA40" s="37">
        <f t="shared" si="12"/>
        <v>26</v>
      </c>
      <c r="BB40" s="37">
        <f t="shared" si="12"/>
        <v>18</v>
      </c>
      <c r="BC40" s="37">
        <f t="shared" si="12"/>
        <v>9</v>
      </c>
      <c r="BD40" s="31"/>
    </row>
    <row r="41" spans="1:56" x14ac:dyDescent="0.25">
      <c r="AV41" s="128">
        <f>SUM(AV40:AW40)</f>
        <v>34</v>
      </c>
      <c r="AW41" s="129"/>
      <c r="AX41" s="128">
        <f>SUM(AX40:AY40)</f>
        <v>17</v>
      </c>
      <c r="AY41" s="129"/>
      <c r="AZ41" s="128">
        <f>SUM(AZ40:BA40)</f>
        <v>44</v>
      </c>
      <c r="BA41" s="129"/>
      <c r="BB41" s="128">
        <f>SUM(BB40:BC40)</f>
        <v>27</v>
      </c>
      <c r="BC41" s="129"/>
    </row>
    <row r="42" spans="1:56" ht="48.75" customHeight="1" x14ac:dyDescent="0.25">
      <c r="AV42" s="125" t="s">
        <v>21</v>
      </c>
      <c r="AW42" s="125"/>
      <c r="AX42" s="126" t="s">
        <v>103</v>
      </c>
      <c r="AY42" s="127"/>
      <c r="AZ42" s="125" t="s">
        <v>64</v>
      </c>
      <c r="BA42" s="125"/>
      <c r="BB42" s="125" t="s">
        <v>22</v>
      </c>
      <c r="BC42" s="125"/>
    </row>
    <row r="43" spans="1:56" ht="15.75" customHeight="1" x14ac:dyDescent="0.25">
      <c r="AV43" s="96">
        <f>AV40/$AV$41</f>
        <v>0.3235294117647059</v>
      </c>
      <c r="AW43" s="96">
        <f>AW40/$AV$41</f>
        <v>0.67647058823529416</v>
      </c>
      <c r="AX43" s="96">
        <f>AX40/$AX$41</f>
        <v>0.41176470588235292</v>
      </c>
      <c r="AY43" s="96">
        <f>AY40/$AX$41</f>
        <v>0.58823529411764708</v>
      </c>
      <c r="AZ43" s="96">
        <f>AZ40/$AZ$41</f>
        <v>0.40909090909090912</v>
      </c>
      <c r="BA43" s="96">
        <f>BA40/$AZ$41</f>
        <v>0.59090909090909094</v>
      </c>
      <c r="BB43" s="96">
        <f>BB40/$BB$41</f>
        <v>0.66666666666666663</v>
      </c>
      <c r="BC43" s="96">
        <f>BC40/$BB$41</f>
        <v>0.33333333333333331</v>
      </c>
    </row>
    <row r="69" spans="2:2" x14ac:dyDescent="0.25">
      <c r="B69" s="99" t="s">
        <v>118</v>
      </c>
    </row>
  </sheetData>
  <mergeCells count="26">
    <mergeCell ref="AU20:AU21"/>
    <mergeCell ref="AH16:AL17"/>
    <mergeCell ref="AN16:AR17"/>
    <mergeCell ref="C16:J17"/>
    <mergeCell ref="AV41:AW41"/>
    <mergeCell ref="AT16:BD17"/>
    <mergeCell ref="L16:R17"/>
    <mergeCell ref="T16:Y17"/>
    <mergeCell ref="AA16:AF17"/>
    <mergeCell ref="AU18:BC18"/>
    <mergeCell ref="D18:F18"/>
    <mergeCell ref="M18:P18"/>
    <mergeCell ref="AO18:AQ18"/>
    <mergeCell ref="U18:W18"/>
    <mergeCell ref="AB18:AD18"/>
    <mergeCell ref="AV42:AW42"/>
    <mergeCell ref="AX42:AY42"/>
    <mergeCell ref="AZ42:BA42"/>
    <mergeCell ref="BB42:BC42"/>
    <mergeCell ref="AX20:AY20"/>
    <mergeCell ref="AZ20:BA20"/>
    <mergeCell ref="BB20:BC20"/>
    <mergeCell ref="AV20:AW20"/>
    <mergeCell ref="AZ41:BA41"/>
    <mergeCell ref="BB41:BC41"/>
    <mergeCell ref="AX41:AY41"/>
  </mergeCells>
  <phoneticPr fontId="0" type="noConversion"/>
  <pageMargins left="0.7" right="0.7" top="0.75" bottom="0.75" header="0.3" footer="0.3"/>
  <pageSetup paperSize="9" scale="98" fitToWidth="0" fitToHeight="0" orientation="landscape" r:id="rId1"/>
  <ignoredErrors>
    <ignoredError sqref="O31:Q31 V27:X27 AC27 AD27:AE27 AV40:BC4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66"/>
  <sheetViews>
    <sheetView showGridLines="0" workbookViewId="0"/>
  </sheetViews>
  <sheetFormatPr baseColWidth="10" defaultRowHeight="15" x14ac:dyDescent="0.25"/>
  <cols>
    <col min="1" max="3" width="11.5703125" customWidth="1"/>
    <col min="4" max="4" width="42.140625" customWidth="1"/>
    <col min="5" max="5" width="11.5703125" customWidth="1"/>
    <col min="6" max="6" width="9.85546875" customWidth="1"/>
    <col min="11" max="11" width="39" customWidth="1"/>
    <col min="12" max="12" width="14.140625" customWidth="1"/>
    <col min="15" max="15" width="11.28515625" customWidth="1"/>
    <col min="16" max="16" width="11.7109375" customWidth="1"/>
    <col min="17" max="17" width="8.85546875" customWidth="1"/>
    <col min="18" max="18" width="16.7109375" bestFit="1" customWidth="1"/>
    <col min="20" max="20" width="14.7109375" customWidth="1"/>
    <col min="30" max="30" width="3.140625" customWidth="1"/>
    <col min="31" max="31" width="5.85546875" customWidth="1"/>
    <col min="32" max="32" width="16.7109375" bestFit="1" customWidth="1"/>
  </cols>
  <sheetData>
    <row r="1" spans="3:21" ht="14.25" customHeight="1" x14ac:dyDescent="0.25"/>
    <row r="2" spans="3:21" ht="14.25" customHeight="1" x14ac:dyDescent="0.25"/>
    <row r="3" spans="3:21" ht="14.25" customHeight="1" x14ac:dyDescent="0.25"/>
    <row r="4" spans="3:21" ht="14.25" customHeight="1" x14ac:dyDescent="0.25"/>
    <row r="5" spans="3:21" ht="14.25" customHeight="1" x14ac:dyDescent="0.25"/>
    <row r="6" spans="3:21" ht="14.25" customHeight="1" x14ac:dyDescent="0.25"/>
    <row r="7" spans="3:21" ht="14.25" customHeight="1" x14ac:dyDescent="0.25"/>
    <row r="8" spans="3:21" ht="14.25" customHeight="1" x14ac:dyDescent="0.25"/>
    <row r="9" spans="3:21" ht="14.25" customHeight="1" x14ac:dyDescent="0.25">
      <c r="D9" s="1"/>
    </row>
    <row r="10" spans="3:21" ht="14.25" customHeight="1" x14ac:dyDescent="0.25"/>
    <row r="11" spans="3:21" ht="14.25" customHeight="1" x14ac:dyDescent="0.25"/>
    <row r="12" spans="3:21" ht="14.25" customHeight="1" x14ac:dyDescent="0.25"/>
    <row r="13" spans="3:21" ht="14.25" customHeight="1" x14ac:dyDescent="0.25"/>
    <row r="14" spans="3:21" ht="14.25" customHeight="1" x14ac:dyDescent="0.25"/>
    <row r="15" spans="3:21" ht="20.25" customHeight="1" thickBot="1" x14ac:dyDescent="0.3">
      <c r="F15" s="93"/>
      <c r="G15" s="3"/>
      <c r="H15" s="3"/>
    </row>
    <row r="16" spans="3:21" ht="20.25" customHeight="1" x14ac:dyDescent="0.25">
      <c r="C16" s="135" t="s">
        <v>93</v>
      </c>
      <c r="D16" s="135"/>
      <c r="E16" s="135"/>
      <c r="F16" s="136"/>
      <c r="G16" s="3"/>
      <c r="H16" s="3"/>
      <c r="J16" s="120" t="s">
        <v>94</v>
      </c>
      <c r="K16" s="120"/>
      <c r="L16" s="120"/>
      <c r="M16" s="120"/>
      <c r="Q16" s="120" t="s">
        <v>95</v>
      </c>
      <c r="R16" s="120"/>
      <c r="S16" s="120"/>
      <c r="T16" s="120"/>
      <c r="U16" s="120"/>
    </row>
    <row r="17" spans="3:21" ht="20.25" customHeight="1" thickBot="1" x14ac:dyDescent="0.3">
      <c r="C17" s="121"/>
      <c r="D17" s="121"/>
      <c r="E17" s="121"/>
      <c r="F17" s="121"/>
      <c r="G17" s="3"/>
      <c r="H17" s="3"/>
      <c r="J17" s="121"/>
      <c r="K17" s="121"/>
      <c r="L17" s="121"/>
      <c r="M17" s="121"/>
      <c r="Q17" s="121"/>
      <c r="R17" s="121"/>
      <c r="S17" s="121"/>
      <c r="T17" s="121"/>
      <c r="U17" s="121"/>
    </row>
    <row r="18" spans="3:21" ht="20.25" customHeight="1" x14ac:dyDescent="0.25"/>
    <row r="19" spans="3:21" x14ac:dyDescent="0.25">
      <c r="D19" s="2"/>
      <c r="E19" s="2"/>
      <c r="F19" s="2"/>
      <c r="R19" s="2"/>
      <c r="S19" s="2"/>
    </row>
    <row r="20" spans="3:21" ht="45.75" customHeight="1" x14ac:dyDescent="0.25">
      <c r="D20" s="45" t="s">
        <v>66</v>
      </c>
      <c r="E20" s="45" t="s">
        <v>1</v>
      </c>
      <c r="K20" s="45" t="s">
        <v>84</v>
      </c>
      <c r="L20" s="45" t="s">
        <v>15</v>
      </c>
      <c r="R20" s="45" t="s">
        <v>16</v>
      </c>
      <c r="S20" s="45" t="s">
        <v>17</v>
      </c>
      <c r="T20" s="45" t="s">
        <v>18</v>
      </c>
    </row>
    <row r="21" spans="3:21" ht="15.75" thickBot="1" x14ac:dyDescent="0.3">
      <c r="D21" s="42" t="s">
        <v>65</v>
      </c>
      <c r="E21" s="49">
        <v>59.2</v>
      </c>
      <c r="G21" s="74"/>
      <c r="H21" s="55"/>
      <c r="K21" s="42" t="s">
        <v>65</v>
      </c>
      <c r="L21" s="49">
        <v>31.92</v>
      </c>
      <c r="R21" s="42" t="s">
        <v>129</v>
      </c>
      <c r="S21" s="43">
        <f>'Distribución por Sexo'!Q21</f>
        <v>90</v>
      </c>
      <c r="T21" s="44">
        <f>(S21)/$S$27</f>
        <v>3.4351145038167941E-2</v>
      </c>
    </row>
    <row r="22" spans="3:21" ht="15.75" thickBot="1" x14ac:dyDescent="0.3">
      <c r="D22" s="39" t="s">
        <v>2</v>
      </c>
      <c r="E22" s="49">
        <v>47.6</v>
      </c>
      <c r="K22" s="39" t="s">
        <v>2</v>
      </c>
      <c r="L22" s="50">
        <v>18.399999999999999</v>
      </c>
      <c r="M22" s="134"/>
      <c r="N22" s="134"/>
      <c r="R22" s="39" t="s">
        <v>130</v>
      </c>
      <c r="S22" s="34">
        <f>'Distribución por Sexo'!Q22+'Distribución por Sexo'!Q23</f>
        <v>505</v>
      </c>
      <c r="T22" s="44">
        <f t="shared" ref="T22:T26" si="0">(S22)/$S$27</f>
        <v>0.19274809160305342</v>
      </c>
    </row>
    <row r="23" spans="3:21" ht="15.75" thickBot="1" x14ac:dyDescent="0.3">
      <c r="D23" s="39" t="s">
        <v>3</v>
      </c>
      <c r="E23" s="49">
        <v>54.3</v>
      </c>
      <c r="K23" s="39" t="s">
        <v>3</v>
      </c>
      <c r="L23" s="50">
        <v>26</v>
      </c>
      <c r="R23" s="39" t="s">
        <v>131</v>
      </c>
      <c r="S23" s="34">
        <f>'Distribución por Sexo'!Q24+'Distribución por Sexo'!Q25</f>
        <v>864</v>
      </c>
      <c r="T23" s="44">
        <f t="shared" si="0"/>
        <v>0.32977099236641222</v>
      </c>
    </row>
    <row r="24" spans="3:21" ht="14.45" customHeight="1" thickBot="1" x14ac:dyDescent="0.3">
      <c r="D24" s="39" t="s">
        <v>4</v>
      </c>
      <c r="E24" s="49">
        <v>53</v>
      </c>
      <c r="K24" s="39" t="s">
        <v>4</v>
      </c>
      <c r="L24" s="50">
        <v>25</v>
      </c>
      <c r="R24" s="39" t="s">
        <v>132</v>
      </c>
      <c r="S24" s="34">
        <f>'Distribución por Sexo'!Q26+'Distribución por Sexo'!Q27</f>
        <v>736</v>
      </c>
      <c r="T24" s="44">
        <f t="shared" si="0"/>
        <v>0.28091603053435116</v>
      </c>
    </row>
    <row r="25" spans="3:21" ht="14.45" customHeight="1" thickBot="1" x14ac:dyDescent="0.3">
      <c r="D25" s="39" t="s">
        <v>5</v>
      </c>
      <c r="E25" s="49">
        <v>44.3</v>
      </c>
      <c r="K25" s="39" t="s">
        <v>5</v>
      </c>
      <c r="L25" s="50">
        <v>14.25</v>
      </c>
      <c r="R25" s="39" t="s">
        <v>133</v>
      </c>
      <c r="S25" s="34">
        <f>'Distribución por Sexo'!Q28+'Distribución por Sexo'!Q29</f>
        <v>408</v>
      </c>
      <c r="T25" s="44">
        <f t="shared" si="0"/>
        <v>0.15572519083969466</v>
      </c>
    </row>
    <row r="26" spans="3:21" ht="14.45" customHeight="1" thickBot="1" x14ac:dyDescent="0.3">
      <c r="D26" s="39" t="s">
        <v>6</v>
      </c>
      <c r="E26" s="49">
        <v>51.1</v>
      </c>
      <c r="K26" s="39" t="s">
        <v>6</v>
      </c>
      <c r="L26" s="50">
        <v>22.75</v>
      </c>
      <c r="R26" s="39" t="s">
        <v>134</v>
      </c>
      <c r="S26" s="34">
        <f>'Distribución por Sexo'!Q30</f>
        <v>17</v>
      </c>
      <c r="T26" s="44">
        <f t="shared" si="0"/>
        <v>6.4885496183206106E-3</v>
      </c>
    </row>
    <row r="27" spans="3:21" ht="14.45" customHeight="1" thickBot="1" x14ac:dyDescent="0.3">
      <c r="D27" s="39" t="s">
        <v>30</v>
      </c>
      <c r="E27" s="49">
        <v>47.7</v>
      </c>
      <c r="K27" s="39" t="s">
        <v>30</v>
      </c>
      <c r="L27" s="50">
        <v>17.920000000000002</v>
      </c>
      <c r="R27" s="100" t="s">
        <v>24</v>
      </c>
      <c r="S27" s="101">
        <f>SUM(S21:S26)</f>
        <v>2620</v>
      </c>
      <c r="T27" s="102">
        <f>(S27)/$S$27</f>
        <v>1</v>
      </c>
    </row>
    <row r="28" spans="3:21" ht="15.75" thickBot="1" x14ac:dyDescent="0.3">
      <c r="D28" s="39" t="s">
        <v>32</v>
      </c>
      <c r="E28" s="49">
        <v>51.3</v>
      </c>
      <c r="K28" s="39" t="s">
        <v>32</v>
      </c>
      <c r="L28" s="50">
        <v>22.25</v>
      </c>
    </row>
    <row r="29" spans="3:21" ht="15.75" thickBot="1" x14ac:dyDescent="0.3">
      <c r="D29" s="39" t="s">
        <v>7</v>
      </c>
      <c r="E29" s="49">
        <v>42.1</v>
      </c>
      <c r="K29" s="39" t="s">
        <v>7</v>
      </c>
      <c r="L29" s="50">
        <v>13.33</v>
      </c>
    </row>
    <row r="30" spans="3:21" ht="15.75" thickBot="1" x14ac:dyDescent="0.3">
      <c r="D30" s="39" t="s">
        <v>33</v>
      </c>
      <c r="E30" s="49">
        <v>47.6</v>
      </c>
      <c r="K30" s="39" t="s">
        <v>33</v>
      </c>
      <c r="L30" s="50">
        <v>18.670000000000002</v>
      </c>
    </row>
    <row r="31" spans="3:21" ht="15.75" thickBot="1" x14ac:dyDescent="0.3">
      <c r="D31" s="39" t="s">
        <v>8</v>
      </c>
      <c r="E31" s="49">
        <v>47.4</v>
      </c>
      <c r="K31" s="39" t="s">
        <v>8</v>
      </c>
      <c r="L31" s="50">
        <v>18.420000000000002</v>
      </c>
    </row>
    <row r="32" spans="3:21" ht="15.75" thickBot="1" x14ac:dyDescent="0.3">
      <c r="D32" s="39" t="s">
        <v>9</v>
      </c>
      <c r="E32" s="49">
        <v>48.6</v>
      </c>
      <c r="K32" s="39" t="s">
        <v>9</v>
      </c>
      <c r="L32" s="50">
        <v>19.079999999999998</v>
      </c>
    </row>
    <row r="33" spans="4:12" ht="15.75" thickBot="1" x14ac:dyDescent="0.3">
      <c r="D33" s="39" t="s">
        <v>31</v>
      </c>
      <c r="E33" s="49">
        <v>45.1</v>
      </c>
      <c r="K33" s="39" t="s">
        <v>31</v>
      </c>
      <c r="L33" s="50">
        <v>16.079999999999998</v>
      </c>
    </row>
    <row r="34" spans="4:12" ht="15.75" thickBot="1" x14ac:dyDescent="0.3">
      <c r="D34" s="39" t="s">
        <v>10</v>
      </c>
      <c r="E34" s="49">
        <v>49.4</v>
      </c>
      <c r="K34" s="39" t="s">
        <v>10</v>
      </c>
      <c r="L34" s="50">
        <v>19.25</v>
      </c>
    </row>
    <row r="35" spans="4:12" ht="15.75" thickBot="1" x14ac:dyDescent="0.3">
      <c r="D35" s="39" t="s">
        <v>11</v>
      </c>
      <c r="E35" s="49">
        <v>49.4</v>
      </c>
      <c r="K35" s="39" t="s">
        <v>11</v>
      </c>
      <c r="L35" s="50">
        <v>20.420000000000002</v>
      </c>
    </row>
    <row r="36" spans="4:12" ht="15.75" thickBot="1" x14ac:dyDescent="0.3">
      <c r="D36" s="39" t="s">
        <v>12</v>
      </c>
      <c r="E36" s="49">
        <v>48.2</v>
      </c>
      <c r="K36" s="39" t="s">
        <v>12</v>
      </c>
      <c r="L36" s="50">
        <v>18.329999999999998</v>
      </c>
    </row>
    <row r="37" spans="4:12" ht="15.75" thickBot="1" x14ac:dyDescent="0.3">
      <c r="D37" s="39" t="s">
        <v>13</v>
      </c>
      <c r="E37" s="49">
        <v>50.7</v>
      </c>
      <c r="K37" s="39" t="s">
        <v>13</v>
      </c>
      <c r="L37" s="50">
        <v>23.75</v>
      </c>
    </row>
    <row r="38" spans="4:12" ht="15.75" thickBot="1" x14ac:dyDescent="0.3">
      <c r="D38" s="39" t="s">
        <v>14</v>
      </c>
      <c r="E38" s="49">
        <v>43.7</v>
      </c>
      <c r="K38" s="39" t="s">
        <v>14</v>
      </c>
      <c r="L38" s="50">
        <v>14.5</v>
      </c>
    </row>
    <row r="39" spans="4:12" x14ac:dyDescent="0.25">
      <c r="D39" s="53"/>
      <c r="E39" s="54"/>
      <c r="K39" s="53"/>
      <c r="L39" s="54"/>
    </row>
    <row r="40" spans="4:12" x14ac:dyDescent="0.25">
      <c r="D40" s="53"/>
      <c r="E40" s="54"/>
      <c r="K40" s="53"/>
      <c r="L40" s="54"/>
    </row>
    <row r="66" spans="2:2" x14ac:dyDescent="0.25">
      <c r="B66" s="99" t="s">
        <v>118</v>
      </c>
    </row>
  </sheetData>
  <mergeCells count="4">
    <mergeCell ref="Q16:U17"/>
    <mergeCell ref="M22:N22"/>
    <mergeCell ref="C16:F17"/>
    <mergeCell ref="J16:M17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3:I49"/>
  <sheetViews>
    <sheetView showGridLines="0" workbookViewId="0"/>
  </sheetViews>
  <sheetFormatPr baseColWidth="10" defaultRowHeight="14.25" x14ac:dyDescent="0.2"/>
  <cols>
    <col min="1" max="1" width="9.42578125" style="4" customWidth="1"/>
    <col min="2" max="2" width="10.140625" style="4" customWidth="1"/>
    <col min="3" max="3" width="9.28515625" style="4" customWidth="1"/>
    <col min="4" max="4" width="39" style="4" customWidth="1"/>
    <col min="5" max="5" width="11.5703125" style="4" customWidth="1"/>
    <col min="6" max="6" width="13.85546875" style="4" customWidth="1"/>
    <col min="7" max="7" width="12.85546875" style="4" customWidth="1"/>
    <col min="8" max="8" width="12.5703125" style="4" customWidth="1"/>
    <col min="9" max="9" width="11.42578125" style="4" customWidth="1"/>
    <col min="10" max="16384" width="11.42578125" style="4"/>
  </cols>
  <sheetData>
    <row r="13" spans="4:8" ht="16.5" customHeight="1" x14ac:dyDescent="0.2"/>
    <row r="14" spans="4:8" ht="18" x14ac:dyDescent="0.2">
      <c r="D14" s="56"/>
    </row>
    <row r="15" spans="4:8" x14ac:dyDescent="0.2">
      <c r="D15" s="27"/>
      <c r="F15" s="27"/>
      <c r="G15" s="27"/>
    </row>
    <row r="16" spans="4:8" ht="45.75" customHeight="1" x14ac:dyDescent="0.2">
      <c r="D16" s="45" t="s">
        <v>84</v>
      </c>
      <c r="E16" s="45" t="s">
        <v>25</v>
      </c>
      <c r="F16" s="45" t="s">
        <v>43</v>
      </c>
      <c r="G16" s="45" t="s">
        <v>44</v>
      </c>
      <c r="H16" s="45" t="s">
        <v>26</v>
      </c>
    </row>
    <row r="17" spans="4:8" ht="15" thickBot="1" x14ac:dyDescent="0.25">
      <c r="D17" s="42" t="s">
        <v>67</v>
      </c>
      <c r="E17" s="43">
        <v>185</v>
      </c>
      <c r="F17" s="43">
        <v>7</v>
      </c>
      <c r="G17" s="43">
        <v>9</v>
      </c>
      <c r="H17" s="44">
        <f t="shared" ref="H17:H34" si="0">(F17+G17)/$E17</f>
        <v>8.6486486486486491E-2</v>
      </c>
    </row>
    <row r="18" spans="4:8" ht="15" thickBot="1" x14ac:dyDescent="0.25">
      <c r="D18" s="39" t="s">
        <v>2</v>
      </c>
      <c r="E18" s="34">
        <v>475</v>
      </c>
      <c r="F18" s="34">
        <v>7</v>
      </c>
      <c r="G18" s="34">
        <v>6</v>
      </c>
      <c r="H18" s="44">
        <f t="shared" si="0"/>
        <v>2.736842105263158E-2</v>
      </c>
    </row>
    <row r="19" spans="4:8" ht="15" thickBot="1" x14ac:dyDescent="0.25">
      <c r="D19" s="39" t="s">
        <v>3</v>
      </c>
      <c r="E19" s="34">
        <v>60</v>
      </c>
      <c r="F19" s="34">
        <v>1</v>
      </c>
      <c r="G19" s="34">
        <v>2</v>
      </c>
      <c r="H19" s="44">
        <f t="shared" si="0"/>
        <v>0.05</v>
      </c>
    </row>
    <row r="20" spans="4:8" ht="15" thickBot="1" x14ac:dyDescent="0.25">
      <c r="D20" s="39" t="s">
        <v>4</v>
      </c>
      <c r="E20" s="34">
        <v>51</v>
      </c>
      <c r="F20" s="34">
        <v>0</v>
      </c>
      <c r="G20" s="34">
        <v>2</v>
      </c>
      <c r="H20" s="44">
        <f t="shared" si="0"/>
        <v>3.9215686274509803E-2</v>
      </c>
    </row>
    <row r="21" spans="4:8" ht="15" thickBot="1" x14ac:dyDescent="0.25">
      <c r="D21" s="39" t="s">
        <v>5</v>
      </c>
      <c r="E21" s="34">
        <v>125</v>
      </c>
      <c r="F21" s="34">
        <v>1</v>
      </c>
      <c r="G21" s="34">
        <v>3</v>
      </c>
      <c r="H21" s="44">
        <f t="shared" si="0"/>
        <v>3.2000000000000001E-2</v>
      </c>
    </row>
    <row r="22" spans="4:8" ht="15" thickBot="1" x14ac:dyDescent="0.25">
      <c r="D22" s="39" t="s">
        <v>6</v>
      </c>
      <c r="E22" s="34">
        <v>29</v>
      </c>
      <c r="F22" s="34">
        <v>1</v>
      </c>
      <c r="G22" s="34">
        <v>3</v>
      </c>
      <c r="H22" s="44">
        <f t="shared" si="0"/>
        <v>0.13793103448275862</v>
      </c>
    </row>
    <row r="23" spans="4:8" ht="15" thickBot="1" x14ac:dyDescent="0.25">
      <c r="D23" s="39" t="s">
        <v>30</v>
      </c>
      <c r="E23" s="34">
        <v>87</v>
      </c>
      <c r="F23" s="34">
        <v>4</v>
      </c>
      <c r="G23" s="34">
        <v>5</v>
      </c>
      <c r="H23" s="44">
        <f t="shared" si="0"/>
        <v>0.10344827586206896</v>
      </c>
    </row>
    <row r="24" spans="4:8" ht="15" thickBot="1" x14ac:dyDescent="0.25">
      <c r="D24" s="39" t="s">
        <v>32</v>
      </c>
      <c r="E24" s="34">
        <v>131</v>
      </c>
      <c r="F24" s="34">
        <v>1</v>
      </c>
      <c r="G24" s="34">
        <v>2</v>
      </c>
      <c r="H24" s="44">
        <f t="shared" si="0"/>
        <v>2.2900763358778626E-2</v>
      </c>
    </row>
    <row r="25" spans="4:8" ht="15" thickBot="1" x14ac:dyDescent="0.25">
      <c r="D25" s="39" t="s">
        <v>7</v>
      </c>
      <c r="E25" s="34">
        <v>411</v>
      </c>
      <c r="F25" s="34">
        <v>13</v>
      </c>
      <c r="G25" s="34">
        <v>10</v>
      </c>
      <c r="H25" s="44">
        <f t="shared" si="0"/>
        <v>5.5961070559610707E-2</v>
      </c>
    </row>
    <row r="26" spans="4:8" ht="15" thickBot="1" x14ac:dyDescent="0.25">
      <c r="D26" s="39" t="s">
        <v>33</v>
      </c>
      <c r="E26" s="34">
        <v>279</v>
      </c>
      <c r="F26" s="34">
        <v>1</v>
      </c>
      <c r="G26" s="34">
        <v>5</v>
      </c>
      <c r="H26" s="44">
        <f t="shared" si="0"/>
        <v>2.1505376344086023E-2</v>
      </c>
    </row>
    <row r="27" spans="4:8" ht="15" thickBot="1" x14ac:dyDescent="0.25">
      <c r="D27" s="39" t="s">
        <v>8</v>
      </c>
      <c r="E27" s="34">
        <v>58</v>
      </c>
      <c r="F27" s="34">
        <v>4</v>
      </c>
      <c r="G27" s="34">
        <v>3</v>
      </c>
      <c r="H27" s="44">
        <f t="shared" si="0"/>
        <v>0.1206896551724138</v>
      </c>
    </row>
    <row r="28" spans="4:8" ht="15" thickBot="1" x14ac:dyDescent="0.25">
      <c r="D28" s="39" t="s">
        <v>9</v>
      </c>
      <c r="E28" s="34">
        <v>148</v>
      </c>
      <c r="F28" s="34">
        <v>3</v>
      </c>
      <c r="G28" s="34">
        <v>5</v>
      </c>
      <c r="H28" s="44">
        <f t="shared" si="0"/>
        <v>5.4054054054054057E-2</v>
      </c>
    </row>
    <row r="29" spans="4:8" ht="15" thickBot="1" x14ac:dyDescent="0.25">
      <c r="D29" s="39" t="s">
        <v>31</v>
      </c>
      <c r="E29" s="34">
        <v>66</v>
      </c>
      <c r="F29" s="34">
        <v>2</v>
      </c>
      <c r="G29" s="34">
        <v>5</v>
      </c>
      <c r="H29" s="44">
        <f t="shared" si="0"/>
        <v>0.10606060606060606</v>
      </c>
    </row>
    <row r="30" spans="4:8" ht="15" thickBot="1" x14ac:dyDescent="0.25">
      <c r="D30" s="39" t="s">
        <v>10</v>
      </c>
      <c r="E30" s="34">
        <v>14</v>
      </c>
      <c r="F30" s="34">
        <v>1</v>
      </c>
      <c r="G30" s="34">
        <v>2</v>
      </c>
      <c r="H30" s="44">
        <f t="shared" si="0"/>
        <v>0.21428571428571427</v>
      </c>
    </row>
    <row r="31" spans="4:8" ht="15" thickBot="1" x14ac:dyDescent="0.25">
      <c r="D31" s="39" t="s">
        <v>11</v>
      </c>
      <c r="E31" s="34">
        <v>314</v>
      </c>
      <c r="F31" s="34">
        <v>8</v>
      </c>
      <c r="G31" s="34">
        <v>18</v>
      </c>
      <c r="H31" s="44">
        <f t="shared" si="0"/>
        <v>8.2802547770700632E-2</v>
      </c>
    </row>
    <row r="32" spans="4:8" ht="15" thickBot="1" x14ac:dyDescent="0.25">
      <c r="D32" s="39" t="s">
        <v>12</v>
      </c>
      <c r="E32" s="34">
        <v>65</v>
      </c>
      <c r="F32" s="34">
        <v>1</v>
      </c>
      <c r="G32" s="34">
        <v>1</v>
      </c>
      <c r="H32" s="44">
        <f t="shared" si="0"/>
        <v>3.0769230769230771E-2</v>
      </c>
    </row>
    <row r="33" spans="2:8" ht="15" thickBot="1" x14ac:dyDescent="0.25">
      <c r="D33" s="39" t="s">
        <v>13</v>
      </c>
      <c r="E33" s="34">
        <v>22</v>
      </c>
      <c r="F33" s="34">
        <v>0</v>
      </c>
      <c r="G33" s="34">
        <v>0</v>
      </c>
      <c r="H33" s="44">
        <f t="shared" si="0"/>
        <v>0</v>
      </c>
    </row>
    <row r="34" spans="2:8" ht="15" thickBot="1" x14ac:dyDescent="0.25">
      <c r="D34" s="39" t="s">
        <v>14</v>
      </c>
      <c r="E34" s="34">
        <v>100</v>
      </c>
      <c r="F34" s="34">
        <v>4</v>
      </c>
      <c r="G34" s="34">
        <v>5</v>
      </c>
      <c r="H34" s="44">
        <f t="shared" si="0"/>
        <v>0.09</v>
      </c>
    </row>
    <row r="35" spans="2:8" ht="15" x14ac:dyDescent="0.2">
      <c r="H35" s="57"/>
    </row>
    <row r="38" spans="2:8" x14ac:dyDescent="0.2">
      <c r="B38" s="99" t="s">
        <v>118</v>
      </c>
    </row>
    <row r="49" spans="9:9" x14ac:dyDescent="0.2">
      <c r="I49" s="58"/>
    </row>
  </sheetData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3:AG60"/>
  <sheetViews>
    <sheetView showGridLines="0" workbookViewId="0">
      <selection activeCell="I42" sqref="I42"/>
    </sheetView>
  </sheetViews>
  <sheetFormatPr baseColWidth="10" defaultRowHeight="14.25" x14ac:dyDescent="0.2"/>
  <cols>
    <col min="1" max="1" width="11" style="4" customWidth="1"/>
    <col min="2" max="2" width="10.140625" style="4" customWidth="1"/>
    <col min="3" max="3" width="39" style="4" customWidth="1"/>
    <col min="4" max="4" width="16.28515625" style="4" customWidth="1"/>
    <col min="5" max="5" width="11.42578125" style="4"/>
    <col min="6" max="6" width="16.42578125" style="4" bestFit="1" customWidth="1"/>
    <col min="7" max="7" width="12.7109375" style="4" bestFit="1" customWidth="1"/>
    <col min="8" max="8" width="17.28515625" style="4" bestFit="1" customWidth="1"/>
    <col min="9" max="16384" width="11.42578125" style="4"/>
  </cols>
  <sheetData>
    <row r="13" spans="2:16" ht="18" x14ac:dyDescent="0.2">
      <c r="C13" s="56"/>
      <c r="D13" s="56"/>
    </row>
    <row r="15" spans="2:16" ht="15" thickBot="1" x14ac:dyDescent="0.25">
      <c r="B15" s="76"/>
      <c r="C15" s="76"/>
      <c r="D15" s="76"/>
      <c r="E15" s="76"/>
      <c r="F15" s="76"/>
      <c r="G15" s="76"/>
      <c r="I15" s="76"/>
      <c r="J15" s="76"/>
      <c r="K15" s="76"/>
      <c r="L15" s="76"/>
      <c r="M15" s="76"/>
      <c r="N15" s="76"/>
      <c r="O15" s="76"/>
      <c r="P15" s="76"/>
    </row>
    <row r="16" spans="2:16" ht="32.25" customHeight="1" thickBot="1" x14ac:dyDescent="0.25">
      <c r="B16" s="137" t="s">
        <v>92</v>
      </c>
      <c r="C16" s="137"/>
      <c r="D16" s="137"/>
      <c r="E16" s="137"/>
      <c r="F16" s="137"/>
      <c r="G16" s="137"/>
      <c r="I16" s="137" t="s">
        <v>91</v>
      </c>
      <c r="J16" s="137"/>
      <c r="K16" s="137"/>
      <c r="L16" s="137"/>
      <c r="M16" s="137"/>
      <c r="N16" s="137"/>
      <c r="O16" s="137"/>
      <c r="P16" s="137"/>
    </row>
    <row r="17" spans="3:14" x14ac:dyDescent="0.2">
      <c r="C17" s="27"/>
      <c r="D17" s="27"/>
      <c r="E17" s="27"/>
      <c r="F17" s="27"/>
      <c r="G17" s="27"/>
    </row>
    <row r="18" spans="3:14" x14ac:dyDescent="0.2">
      <c r="H18" s="72"/>
      <c r="N18" s="71" t="s">
        <v>85</v>
      </c>
    </row>
    <row r="20" spans="3:14" ht="45.75" customHeight="1" thickBot="1" x14ac:dyDescent="0.25">
      <c r="C20" s="45" t="s">
        <v>86</v>
      </c>
      <c r="D20" s="45" t="s">
        <v>28</v>
      </c>
      <c r="E20" s="45" t="s">
        <v>27</v>
      </c>
      <c r="F20" s="45" t="s">
        <v>29</v>
      </c>
      <c r="G20" s="52"/>
    </row>
    <row r="21" spans="3:14" ht="15" thickBot="1" x14ac:dyDescent="0.25">
      <c r="C21" s="39" t="s">
        <v>2</v>
      </c>
      <c r="D21" s="73">
        <f>(E21/F21)*100000</f>
        <v>5.4962952077512801</v>
      </c>
      <c r="E21" s="34">
        <f>'Distribución por Sexo'!G22</f>
        <v>475</v>
      </c>
      <c r="F21" s="62">
        <v>8642185</v>
      </c>
      <c r="G21" s="59"/>
    </row>
    <row r="22" spans="3:14" ht="14.45" customHeight="1" thickBot="1" x14ac:dyDescent="0.25">
      <c r="C22" s="39" t="s">
        <v>3</v>
      </c>
      <c r="D22" s="73">
        <f t="shared" ref="D22:D38" si="0">(E22/F22)*100000</f>
        <v>4.5239964079468518</v>
      </c>
      <c r="E22" s="34">
        <f>'Distribución por Sexo'!G23</f>
        <v>60</v>
      </c>
      <c r="F22" s="62">
        <v>1326261</v>
      </c>
      <c r="G22" s="59"/>
    </row>
    <row r="23" spans="3:14" ht="14.45" customHeight="1" thickBot="1" x14ac:dyDescent="0.25">
      <c r="C23" s="39" t="s">
        <v>4</v>
      </c>
      <c r="D23" s="73">
        <f t="shared" si="0"/>
        <v>5.0405616964751649</v>
      </c>
      <c r="E23" s="34">
        <f>'Distribución por Sexo'!G24</f>
        <v>51</v>
      </c>
      <c r="F23" s="62">
        <v>1011792</v>
      </c>
      <c r="G23" s="59"/>
    </row>
    <row r="24" spans="3:14" ht="14.45" customHeight="1" thickBot="1" x14ac:dyDescent="0.25">
      <c r="C24" s="39" t="s">
        <v>5</v>
      </c>
      <c r="D24" s="73">
        <f t="shared" si="0"/>
        <v>5.7525642630458957</v>
      </c>
      <c r="E24" s="34">
        <f>'Distribución por Sexo'!G25</f>
        <v>125</v>
      </c>
      <c r="F24" s="62">
        <v>2172944</v>
      </c>
      <c r="G24" s="59"/>
    </row>
    <row r="25" spans="3:14" ht="15" thickBot="1" x14ac:dyDescent="0.25">
      <c r="C25" s="39" t="s">
        <v>6</v>
      </c>
      <c r="D25" s="73">
        <f t="shared" si="0"/>
        <v>4.9614461417912876</v>
      </c>
      <c r="E25" s="34">
        <f>'Distribución por Sexo'!G26</f>
        <v>29</v>
      </c>
      <c r="F25" s="62">
        <v>584507</v>
      </c>
      <c r="G25" s="59"/>
    </row>
    <row r="26" spans="3:14" ht="15" thickBot="1" x14ac:dyDescent="0.25">
      <c r="C26" s="39" t="s">
        <v>30</v>
      </c>
      <c r="D26" s="73">
        <f t="shared" si="0"/>
        <v>4.2448093787843453</v>
      </c>
      <c r="E26" s="34">
        <f>'Distribución por Sexo'!G27</f>
        <v>87</v>
      </c>
      <c r="F26" s="62">
        <v>2049562</v>
      </c>
      <c r="G26" s="59"/>
    </row>
    <row r="27" spans="3:14" ht="15" thickBot="1" x14ac:dyDescent="0.25">
      <c r="C27" s="39" t="s">
        <v>32</v>
      </c>
      <c r="D27" s="73">
        <f t="shared" si="0"/>
        <v>5.4969517094890392</v>
      </c>
      <c r="E27" s="34">
        <f>'Distribución por Sexo'!G28</f>
        <v>131</v>
      </c>
      <c r="F27" s="62">
        <v>2383139</v>
      </c>
      <c r="G27" s="59"/>
    </row>
    <row r="28" spans="3:14" ht="15" thickBot="1" x14ac:dyDescent="0.25">
      <c r="C28" s="39" t="s">
        <v>7</v>
      </c>
      <c r="D28" s="73">
        <f t="shared" si="0"/>
        <v>5.2940980982208483</v>
      </c>
      <c r="E28" s="34">
        <f>'Distribución por Sexo'!G29</f>
        <v>411</v>
      </c>
      <c r="F28" s="62">
        <v>7763362</v>
      </c>
      <c r="G28" s="59"/>
    </row>
    <row r="29" spans="3:14" ht="15" thickBot="1" x14ac:dyDescent="0.25">
      <c r="C29" s="39" t="s">
        <v>33</v>
      </c>
      <c r="D29" s="73">
        <f t="shared" si="0"/>
        <v>5.5158637427448598</v>
      </c>
      <c r="E29" s="34">
        <f>'Distribución por Sexo'!G30</f>
        <v>279</v>
      </c>
      <c r="F29" s="62">
        <v>5058138</v>
      </c>
      <c r="G29" s="59"/>
    </row>
    <row r="30" spans="3:14" ht="15" thickBot="1" x14ac:dyDescent="0.25">
      <c r="C30" s="39" t="s">
        <v>8</v>
      </c>
      <c r="D30" s="73">
        <f t="shared" si="0"/>
        <v>5.4742751540583727</v>
      </c>
      <c r="E30" s="34">
        <f>'Distribución por Sexo'!G31</f>
        <v>58</v>
      </c>
      <c r="F30" s="62">
        <v>1059501</v>
      </c>
      <c r="G30" s="59"/>
    </row>
    <row r="31" spans="3:14" ht="15" thickBot="1" x14ac:dyDescent="0.25">
      <c r="C31" s="39" t="s">
        <v>9</v>
      </c>
      <c r="D31" s="73">
        <f t="shared" si="0"/>
        <v>5.4903371920263977</v>
      </c>
      <c r="E31" s="34">
        <f>'Distribución por Sexo'!G32</f>
        <v>148</v>
      </c>
      <c r="F31" s="62">
        <v>2695645</v>
      </c>
      <c r="G31" s="59"/>
    </row>
    <row r="32" spans="3:14" ht="15" thickBot="1" x14ac:dyDescent="0.25">
      <c r="C32" s="39" t="s">
        <v>31</v>
      </c>
      <c r="D32" s="73">
        <f t="shared" si="0"/>
        <v>5.6265600916617791</v>
      </c>
      <c r="E32" s="34">
        <f>'Distribución por Sexo'!G33</f>
        <v>66</v>
      </c>
      <c r="F32" s="62">
        <v>1173008</v>
      </c>
      <c r="G32" s="59"/>
    </row>
    <row r="33" spans="2:33" ht="15" thickBot="1" x14ac:dyDescent="0.25">
      <c r="C33" s="39" t="s">
        <v>10</v>
      </c>
      <c r="D33" s="73">
        <f t="shared" si="0"/>
        <v>4.3777908416615592</v>
      </c>
      <c r="E33" s="34">
        <f>'Distribución por Sexo'!G34</f>
        <v>14</v>
      </c>
      <c r="F33" s="62">
        <v>319796</v>
      </c>
      <c r="G33" s="59"/>
    </row>
    <row r="34" spans="2:33" ht="15" thickBot="1" x14ac:dyDescent="0.25">
      <c r="C34" s="39" t="s">
        <v>11</v>
      </c>
      <c r="D34" s="73">
        <f t="shared" si="0"/>
        <v>4.6509898683962421</v>
      </c>
      <c r="E34" s="34">
        <f>'Distribución por Sexo'!G35</f>
        <v>314</v>
      </c>
      <c r="F34" s="62">
        <v>6751251</v>
      </c>
      <c r="G34" s="59"/>
    </row>
    <row r="35" spans="2:33" ht="15" thickBot="1" x14ac:dyDescent="0.25">
      <c r="C35" s="39" t="s">
        <v>12</v>
      </c>
      <c r="D35" s="73">
        <f t="shared" si="0"/>
        <v>4.2805794719213743</v>
      </c>
      <c r="E35" s="34">
        <f>'Distribución por Sexo'!G36</f>
        <v>65</v>
      </c>
      <c r="F35" s="62">
        <v>1518486</v>
      </c>
      <c r="G35" s="59"/>
    </row>
    <row r="36" spans="2:33" ht="15" thickBot="1" x14ac:dyDescent="0.25">
      <c r="C36" s="39" t="s">
        <v>13</v>
      </c>
      <c r="D36" s="73">
        <f t="shared" si="0"/>
        <v>3.3255887425797805</v>
      </c>
      <c r="E36" s="34">
        <f>'Distribución por Sexo'!G37</f>
        <v>22</v>
      </c>
      <c r="F36" s="62">
        <v>661537</v>
      </c>
      <c r="G36" s="59"/>
    </row>
    <row r="37" spans="2:33" ht="15" thickBot="1" x14ac:dyDescent="0.25">
      <c r="C37" s="39" t="s">
        <v>14</v>
      </c>
      <c r="D37" s="73">
        <f t="shared" si="0"/>
        <v>4.5167261143102078</v>
      </c>
      <c r="E37" s="34">
        <f>'Distribución por Sexo'!G38</f>
        <v>100</v>
      </c>
      <c r="F37" s="62">
        <v>2213993</v>
      </c>
      <c r="G37" s="32"/>
    </row>
    <row r="38" spans="2:33" ht="15" thickBot="1" x14ac:dyDescent="0.25">
      <c r="C38" s="39" t="s">
        <v>24</v>
      </c>
      <c r="D38" s="73">
        <f t="shared" si="0"/>
        <v>5.1387453868153132</v>
      </c>
      <c r="E38" s="62">
        <f>SUM(E21:E37)</f>
        <v>2435</v>
      </c>
      <c r="F38" s="62">
        <f>SUM(F21:F37)</f>
        <v>47385107</v>
      </c>
      <c r="G38" s="32"/>
    </row>
    <row r="39" spans="2:33" ht="15" thickBot="1" x14ac:dyDescent="0.25">
      <c r="C39" s="53"/>
      <c r="D39" s="67"/>
      <c r="E39" s="68"/>
      <c r="F39" s="68"/>
      <c r="G39" s="32"/>
    </row>
    <row r="40" spans="2:33" ht="15" thickBot="1" x14ac:dyDescent="0.25">
      <c r="C40" s="32"/>
      <c r="D40" s="69"/>
      <c r="E40" s="32"/>
      <c r="F40" s="32"/>
      <c r="G40" s="32"/>
    </row>
    <row r="41" spans="2:33" ht="15.75" customHeight="1" thickBot="1" x14ac:dyDescent="0.25">
      <c r="C41" s="65" t="s">
        <v>34</v>
      </c>
      <c r="D41" s="138">
        <f>F38</f>
        <v>47385107</v>
      </c>
      <c r="E41" s="138"/>
      <c r="F41" s="138"/>
      <c r="G41" s="32"/>
    </row>
    <row r="42" spans="2:33" ht="15.75" customHeight="1" thickBot="1" x14ac:dyDescent="0.25">
      <c r="B42" s="63"/>
      <c r="C42" s="66" t="s">
        <v>27</v>
      </c>
      <c r="D42" s="138">
        <f>E38</f>
        <v>2435</v>
      </c>
      <c r="E42" s="138"/>
      <c r="F42" s="138"/>
      <c r="G42" s="32"/>
    </row>
    <row r="43" spans="2:33" x14ac:dyDescent="0.2">
      <c r="C43" s="64"/>
      <c r="D43" s="61"/>
      <c r="E43" s="31"/>
      <c r="AG43" s="31"/>
    </row>
    <row r="44" spans="2:33" x14ac:dyDescent="0.2">
      <c r="C44" s="60"/>
      <c r="D44" s="61"/>
      <c r="E44" s="31"/>
      <c r="AG44" s="31"/>
    </row>
    <row r="45" spans="2:33" x14ac:dyDescent="0.2">
      <c r="C45" s="70" t="s">
        <v>161</v>
      </c>
      <c r="AG45" s="31"/>
    </row>
    <row r="46" spans="2:33" x14ac:dyDescent="0.2">
      <c r="AG46" s="31"/>
    </row>
    <row r="47" spans="2:33" x14ac:dyDescent="0.2">
      <c r="AG47" s="31"/>
    </row>
    <row r="49" spans="2:33" x14ac:dyDescent="0.2">
      <c r="B49" s="99" t="s">
        <v>118</v>
      </c>
      <c r="AG49" s="31"/>
    </row>
    <row r="50" spans="2:33" x14ac:dyDescent="0.2">
      <c r="AG50" s="31"/>
    </row>
    <row r="51" spans="2:33" x14ac:dyDescent="0.2">
      <c r="AG51" s="31"/>
    </row>
    <row r="52" spans="2:33" x14ac:dyDescent="0.2">
      <c r="AG52" s="31"/>
    </row>
    <row r="53" spans="2:33" x14ac:dyDescent="0.2">
      <c r="AG53" s="31"/>
    </row>
    <row r="54" spans="2:33" x14ac:dyDescent="0.2">
      <c r="AG54" s="31"/>
    </row>
    <row r="55" spans="2:33" x14ac:dyDescent="0.2">
      <c r="AG55" s="31"/>
    </row>
    <row r="57" spans="2:33" x14ac:dyDescent="0.2">
      <c r="AG57" s="31"/>
    </row>
    <row r="58" spans="2:33" x14ac:dyDescent="0.2">
      <c r="AG58" s="31"/>
    </row>
    <row r="60" spans="2:33" x14ac:dyDescent="0.2">
      <c r="AG60" s="31"/>
    </row>
  </sheetData>
  <mergeCells count="4">
    <mergeCell ref="I16:P16"/>
    <mergeCell ref="D42:F42"/>
    <mergeCell ref="D41:F41"/>
    <mergeCell ref="B16:G16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1:AA39"/>
  <sheetViews>
    <sheetView showGridLines="0" workbookViewId="0">
      <selection activeCell="M42" sqref="M42"/>
    </sheetView>
  </sheetViews>
  <sheetFormatPr baseColWidth="10" defaultRowHeight="14.25" x14ac:dyDescent="0.2"/>
  <cols>
    <col min="1" max="3" width="11.42578125" style="4"/>
    <col min="4" max="4" width="25.28515625" style="4" customWidth="1"/>
    <col min="5" max="5" width="13.7109375" style="4" customWidth="1"/>
    <col min="6" max="13" width="11.42578125" style="4"/>
    <col min="14" max="14" width="13.7109375" style="4" customWidth="1"/>
    <col min="15" max="15" width="26.7109375" style="4" customWidth="1"/>
    <col min="16" max="16" width="12.5703125" style="4" customWidth="1"/>
    <col min="17" max="17" width="15.42578125" style="4" customWidth="1"/>
    <col min="18" max="18" width="13.42578125" style="4" customWidth="1"/>
    <col min="19" max="16384" width="11.42578125" style="4"/>
  </cols>
  <sheetData>
    <row r="11" spans="3:27" ht="15.75" customHeight="1" x14ac:dyDescent="0.2"/>
    <row r="15" spans="3:27" ht="15.75" thickBot="1" x14ac:dyDescent="0.3">
      <c r="D15"/>
      <c r="F15" s="76"/>
      <c r="G15" s="75"/>
      <c r="I15" s="76"/>
      <c r="J15" s="76"/>
    </row>
    <row r="16" spans="3:27" ht="18.75" customHeight="1" x14ac:dyDescent="0.25">
      <c r="C16" s="135" t="s">
        <v>87</v>
      </c>
      <c r="D16" s="135"/>
      <c r="E16" s="135"/>
      <c r="F16" s="136"/>
      <c r="G16" s="135"/>
      <c r="H16" s="135"/>
      <c r="I16" s="136"/>
      <c r="J16" s="136"/>
      <c r="K16" s="135"/>
      <c r="L16"/>
      <c r="M16"/>
      <c r="N16" s="139" t="s">
        <v>88</v>
      </c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/>
      <c r="Z16"/>
      <c r="AA16"/>
    </row>
    <row r="17" spans="3:24" ht="15" customHeight="1" thickBot="1" x14ac:dyDescent="0.3">
      <c r="C17" s="121"/>
      <c r="D17" s="121"/>
      <c r="E17" s="121"/>
      <c r="F17" s="121"/>
      <c r="G17" s="121"/>
      <c r="H17" s="121"/>
      <c r="I17" s="121"/>
      <c r="J17" s="121"/>
      <c r="K17" s="121"/>
      <c r="L17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</row>
    <row r="18" spans="3:24" x14ac:dyDescent="0.2">
      <c r="D18" s="132"/>
      <c r="E18" s="133"/>
      <c r="F18" s="133"/>
      <c r="G18" s="133"/>
      <c r="H18" s="133"/>
      <c r="I18" s="133"/>
      <c r="J18" s="133"/>
      <c r="K18" s="133"/>
      <c r="L18" s="133"/>
      <c r="M18" s="133"/>
      <c r="O18" s="132"/>
      <c r="P18" s="133"/>
      <c r="Q18" s="133"/>
      <c r="R18" s="133"/>
    </row>
    <row r="20" spans="3:24" ht="48" customHeight="1" thickBot="1" x14ac:dyDescent="0.25">
      <c r="D20" s="45" t="s">
        <v>37</v>
      </c>
      <c r="E20" s="45" t="s">
        <v>42</v>
      </c>
      <c r="O20" s="45" t="s">
        <v>0</v>
      </c>
      <c r="P20" s="45" t="s">
        <v>26</v>
      </c>
      <c r="Q20" s="45" t="s">
        <v>52</v>
      </c>
      <c r="R20" s="45" t="s">
        <v>27</v>
      </c>
    </row>
    <row r="21" spans="3:24" ht="15" thickBot="1" x14ac:dyDescent="0.25">
      <c r="D21" s="39" t="s">
        <v>38</v>
      </c>
      <c r="E21" s="34">
        <v>2580</v>
      </c>
      <c r="O21" s="39" t="s">
        <v>2</v>
      </c>
      <c r="P21" s="35">
        <f>Q21/R21</f>
        <v>0.19789473684210526</v>
      </c>
      <c r="Q21" s="34">
        <v>94</v>
      </c>
      <c r="R21" s="34">
        <f>'Distribución por Sexo'!G22</f>
        <v>475</v>
      </c>
    </row>
    <row r="22" spans="3:24" ht="15" thickBot="1" x14ac:dyDescent="0.25">
      <c r="D22" s="39" t="s">
        <v>39</v>
      </c>
      <c r="E22" s="34">
        <v>27</v>
      </c>
      <c r="O22" s="39" t="s">
        <v>3</v>
      </c>
      <c r="P22" s="35">
        <f t="shared" ref="P22:P37" si="0">Q22/R22</f>
        <v>0.2</v>
      </c>
      <c r="Q22" s="34">
        <v>12</v>
      </c>
      <c r="R22" s="34">
        <f>'Distribución por Sexo'!G23</f>
        <v>60</v>
      </c>
    </row>
    <row r="23" spans="3:24" ht="14.45" customHeight="1" thickBot="1" x14ac:dyDescent="0.25">
      <c r="D23" s="39" t="s">
        <v>40</v>
      </c>
      <c r="E23" s="34">
        <v>9</v>
      </c>
      <c r="O23" s="39" t="s">
        <v>4</v>
      </c>
      <c r="P23" s="35">
        <f t="shared" si="0"/>
        <v>0.23529411764705882</v>
      </c>
      <c r="Q23" s="34">
        <v>12</v>
      </c>
      <c r="R23" s="34">
        <f>'Distribución por Sexo'!G24</f>
        <v>51</v>
      </c>
    </row>
    <row r="24" spans="3:24" ht="15" thickBot="1" x14ac:dyDescent="0.25">
      <c r="D24" s="39" t="s">
        <v>41</v>
      </c>
      <c r="E24" s="34">
        <v>31</v>
      </c>
      <c r="O24" s="39" t="s">
        <v>5</v>
      </c>
      <c r="P24" s="35">
        <f t="shared" si="0"/>
        <v>0.2</v>
      </c>
      <c r="Q24" s="34">
        <v>25</v>
      </c>
      <c r="R24" s="34">
        <f>'Distribución por Sexo'!G25</f>
        <v>125</v>
      </c>
    </row>
    <row r="25" spans="3:24" ht="15" thickBot="1" x14ac:dyDescent="0.25">
      <c r="O25" s="39" t="s">
        <v>6</v>
      </c>
      <c r="P25" s="35">
        <f t="shared" si="0"/>
        <v>0.2413793103448276</v>
      </c>
      <c r="Q25" s="34">
        <v>7</v>
      </c>
      <c r="R25" s="34">
        <f>'Distribución por Sexo'!G26</f>
        <v>29</v>
      </c>
    </row>
    <row r="26" spans="3:24" ht="15" thickBot="1" x14ac:dyDescent="0.25">
      <c r="O26" s="39" t="s">
        <v>30</v>
      </c>
      <c r="P26" s="35">
        <f t="shared" si="0"/>
        <v>0.31034482758620691</v>
      </c>
      <c r="Q26" s="34">
        <v>27</v>
      </c>
      <c r="R26" s="34">
        <f>'Distribución por Sexo'!G27</f>
        <v>87</v>
      </c>
    </row>
    <row r="27" spans="3:24" ht="15" thickBot="1" x14ac:dyDescent="0.25">
      <c r="O27" s="39" t="s">
        <v>32</v>
      </c>
      <c r="P27" s="35">
        <f t="shared" si="0"/>
        <v>0.16793893129770993</v>
      </c>
      <c r="Q27" s="34">
        <v>22</v>
      </c>
      <c r="R27" s="34">
        <f>'Distribución por Sexo'!G28</f>
        <v>131</v>
      </c>
    </row>
    <row r="28" spans="3:24" ht="15" thickBot="1" x14ac:dyDescent="0.25">
      <c r="O28" s="39" t="s">
        <v>7</v>
      </c>
      <c r="P28" s="35">
        <f t="shared" si="0"/>
        <v>0.34306569343065696</v>
      </c>
      <c r="Q28" s="34">
        <v>141</v>
      </c>
      <c r="R28" s="34">
        <f>'Distribución por Sexo'!G29</f>
        <v>411</v>
      </c>
    </row>
    <row r="29" spans="3:24" ht="16.5" customHeight="1" thickBot="1" x14ac:dyDescent="0.25">
      <c r="O29" s="39" t="s">
        <v>33</v>
      </c>
      <c r="P29" s="35">
        <f t="shared" si="0"/>
        <v>1.4336917562724014E-2</v>
      </c>
      <c r="Q29" s="34">
        <v>4</v>
      </c>
      <c r="R29" s="34">
        <f>'Distribución por Sexo'!G30</f>
        <v>279</v>
      </c>
    </row>
    <row r="30" spans="3:24" ht="15" thickBot="1" x14ac:dyDescent="0.25">
      <c r="O30" s="39" t="s">
        <v>8</v>
      </c>
      <c r="P30" s="35">
        <f t="shared" si="0"/>
        <v>0.96551724137931039</v>
      </c>
      <c r="Q30" s="34">
        <v>56</v>
      </c>
      <c r="R30" s="34">
        <f>'Distribución por Sexo'!G31</f>
        <v>58</v>
      </c>
    </row>
    <row r="31" spans="3:24" ht="15" thickBot="1" x14ac:dyDescent="0.25">
      <c r="O31" s="39" t="s">
        <v>9</v>
      </c>
      <c r="P31" s="35">
        <f t="shared" si="0"/>
        <v>7.4324324324324328E-2</v>
      </c>
      <c r="Q31" s="34">
        <v>11</v>
      </c>
      <c r="R31" s="34">
        <f>'Distribución por Sexo'!G32</f>
        <v>148</v>
      </c>
    </row>
    <row r="32" spans="3:24" ht="15" thickBot="1" x14ac:dyDescent="0.25">
      <c r="O32" s="39" t="s">
        <v>31</v>
      </c>
      <c r="P32" s="35">
        <f t="shared" si="0"/>
        <v>0.53030303030303028</v>
      </c>
      <c r="Q32" s="34">
        <v>35</v>
      </c>
      <c r="R32" s="34">
        <f>'Distribución por Sexo'!G33</f>
        <v>66</v>
      </c>
    </row>
    <row r="33" spans="2:18" ht="15" thickBot="1" x14ac:dyDescent="0.25">
      <c r="O33" s="39" t="s">
        <v>10</v>
      </c>
      <c r="P33" s="35">
        <f t="shared" si="0"/>
        <v>0.7857142857142857</v>
      </c>
      <c r="Q33" s="34">
        <v>11</v>
      </c>
      <c r="R33" s="34">
        <f>'Distribución por Sexo'!G34</f>
        <v>14</v>
      </c>
    </row>
    <row r="34" spans="2:18" ht="15" thickBot="1" x14ac:dyDescent="0.25">
      <c r="O34" s="39" t="s">
        <v>11</v>
      </c>
      <c r="P34" s="35">
        <f t="shared" si="0"/>
        <v>9.5541401273885346E-3</v>
      </c>
      <c r="Q34" s="34">
        <v>3</v>
      </c>
      <c r="R34" s="34">
        <f>'Distribución por Sexo'!G35</f>
        <v>314</v>
      </c>
    </row>
    <row r="35" spans="2:18" ht="15" thickBot="1" x14ac:dyDescent="0.25">
      <c r="O35" s="39" t="s">
        <v>12</v>
      </c>
      <c r="P35" s="35">
        <f t="shared" si="0"/>
        <v>1.1538461538461537</v>
      </c>
      <c r="Q35" s="34">
        <v>75</v>
      </c>
      <c r="R35" s="34">
        <f>'Distribución por Sexo'!G36</f>
        <v>65</v>
      </c>
    </row>
    <row r="36" spans="2:18" ht="15" thickBot="1" x14ac:dyDescent="0.25">
      <c r="O36" s="39" t="s">
        <v>13</v>
      </c>
      <c r="P36" s="35">
        <f t="shared" si="0"/>
        <v>0.18181818181818182</v>
      </c>
      <c r="Q36" s="34">
        <v>4</v>
      </c>
      <c r="R36" s="34">
        <f>'Distribución por Sexo'!G37</f>
        <v>22</v>
      </c>
    </row>
    <row r="37" spans="2:18" ht="15" thickBot="1" x14ac:dyDescent="0.25">
      <c r="O37" s="39" t="s">
        <v>14</v>
      </c>
      <c r="P37" s="35">
        <f t="shared" si="0"/>
        <v>0.13</v>
      </c>
      <c r="Q37" s="34">
        <v>13</v>
      </c>
      <c r="R37" s="34">
        <f>'Distribución por Sexo'!G38</f>
        <v>100</v>
      </c>
    </row>
    <row r="38" spans="2:18" ht="15" thickBot="1" x14ac:dyDescent="0.25">
      <c r="B38" s="99" t="s">
        <v>118</v>
      </c>
      <c r="O38" s="39" t="s">
        <v>135</v>
      </c>
      <c r="P38" s="35">
        <f>Q38/R38</f>
        <v>3.783783783783784E-2</v>
      </c>
      <c r="Q38" s="34">
        <v>7</v>
      </c>
      <c r="R38" s="34">
        <f>'Distribución por Sexo'!G21</f>
        <v>185</v>
      </c>
    </row>
    <row r="39" spans="2:18" ht="15" thickBot="1" x14ac:dyDescent="0.25">
      <c r="O39" s="103" t="s">
        <v>24</v>
      </c>
      <c r="P39" s="104">
        <f t="shared" ref="P39" si="1">Q39/R39</f>
        <v>0.2133587786259542</v>
      </c>
      <c r="Q39" s="105">
        <f>SUM(Q21:Q38)</f>
        <v>559</v>
      </c>
      <c r="R39" s="105">
        <f>SUM(R21:R38)</f>
        <v>2620</v>
      </c>
    </row>
  </sheetData>
  <mergeCells count="4">
    <mergeCell ref="D18:M18"/>
    <mergeCell ref="O18:R18"/>
    <mergeCell ref="C16:K17"/>
    <mergeCell ref="N16:X17"/>
  </mergeCells>
  <phoneticPr fontId="0" type="noConversion"/>
  <pageMargins left="0.7" right="0.7" top="0.75" bottom="0.75" header="0.3" footer="0.3"/>
  <pageSetup paperSize="9" scale="6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5:F41"/>
  <sheetViews>
    <sheetView workbookViewId="0"/>
  </sheetViews>
  <sheetFormatPr baseColWidth="10" defaultRowHeight="14.25" x14ac:dyDescent="0.2"/>
  <cols>
    <col min="1" max="2" width="11.42578125" style="77"/>
    <col min="3" max="3" width="44.85546875" style="77" customWidth="1"/>
    <col min="4" max="4" width="11.85546875" style="77" bestFit="1" customWidth="1"/>
    <col min="5" max="16384" width="11.42578125" style="77"/>
  </cols>
  <sheetData>
    <row r="15" spans="3:3" ht="14.25" customHeight="1" x14ac:dyDescent="0.2">
      <c r="C15" s="89"/>
    </row>
    <row r="16" spans="3:3" x14ac:dyDescent="0.2">
      <c r="C16" s="89"/>
    </row>
    <row r="17" spans="3:6" ht="15" customHeight="1" x14ac:dyDescent="0.2">
      <c r="C17" s="140" t="s">
        <v>89</v>
      </c>
      <c r="D17" s="140" t="s">
        <v>48</v>
      </c>
      <c r="E17" s="140" t="s">
        <v>46</v>
      </c>
      <c r="F17" s="140" t="s">
        <v>24</v>
      </c>
    </row>
    <row r="18" spans="3:6" ht="15" customHeight="1" thickBot="1" x14ac:dyDescent="0.25">
      <c r="C18" s="140"/>
      <c r="D18" s="140"/>
      <c r="E18" s="140"/>
      <c r="F18" s="140"/>
    </row>
    <row r="19" spans="3:6" ht="15" thickBot="1" x14ac:dyDescent="0.25">
      <c r="C19" s="39" t="s">
        <v>68</v>
      </c>
      <c r="D19" s="34">
        <v>0</v>
      </c>
      <c r="E19" s="34">
        <v>2</v>
      </c>
      <c r="F19" s="34">
        <f>SUM(D19:E19)</f>
        <v>2</v>
      </c>
    </row>
    <row r="20" spans="3:6" ht="15" thickBot="1" x14ac:dyDescent="0.25">
      <c r="C20" s="39" t="s">
        <v>149</v>
      </c>
      <c r="D20" s="34">
        <v>0</v>
      </c>
      <c r="E20" s="34">
        <v>1</v>
      </c>
      <c r="F20" s="34">
        <f t="shared" ref="F20:F27" si="0">SUM(D20:E20)</f>
        <v>1</v>
      </c>
    </row>
    <row r="21" spans="3:6" ht="15" thickBot="1" x14ac:dyDescent="0.25">
      <c r="C21" s="39" t="s">
        <v>69</v>
      </c>
      <c r="D21" s="34">
        <v>0</v>
      </c>
      <c r="E21" s="34">
        <v>17</v>
      </c>
      <c r="F21" s="34">
        <f t="shared" si="0"/>
        <v>17</v>
      </c>
    </row>
    <row r="22" spans="3:6" ht="15" thickBot="1" x14ac:dyDescent="0.25">
      <c r="C22" s="39" t="s">
        <v>148</v>
      </c>
      <c r="D22" s="34">
        <v>0</v>
      </c>
      <c r="E22" s="34">
        <v>49</v>
      </c>
      <c r="F22" s="34">
        <f>SUM(D22:E22)</f>
        <v>49</v>
      </c>
    </row>
    <row r="23" spans="3:6" ht="15" thickBot="1" x14ac:dyDescent="0.25">
      <c r="C23" s="39" t="s">
        <v>70</v>
      </c>
      <c r="D23" s="34">
        <v>18</v>
      </c>
      <c r="E23" s="34">
        <v>54</v>
      </c>
      <c r="F23" s="34">
        <f t="shared" si="0"/>
        <v>72</v>
      </c>
    </row>
    <row r="24" spans="3:6" ht="15" thickBot="1" x14ac:dyDescent="0.25">
      <c r="C24" s="39" t="s">
        <v>136</v>
      </c>
      <c r="D24" s="34">
        <v>0</v>
      </c>
      <c r="E24" s="34">
        <v>81</v>
      </c>
      <c r="F24" s="34">
        <f t="shared" si="0"/>
        <v>81</v>
      </c>
    </row>
    <row r="25" spans="3:6" ht="15" thickBot="1" x14ac:dyDescent="0.25">
      <c r="C25" s="39" t="s">
        <v>150</v>
      </c>
      <c r="D25" s="34">
        <v>6</v>
      </c>
      <c r="E25" s="34">
        <v>29</v>
      </c>
      <c r="F25" s="34">
        <f t="shared" si="0"/>
        <v>35</v>
      </c>
    </row>
    <row r="26" spans="3:6" ht="15" thickBot="1" x14ac:dyDescent="0.25">
      <c r="C26" s="39" t="s">
        <v>71</v>
      </c>
      <c r="D26" s="34">
        <v>38</v>
      </c>
      <c r="E26" s="34">
        <v>2</v>
      </c>
      <c r="F26" s="34">
        <f t="shared" si="0"/>
        <v>40</v>
      </c>
    </row>
    <row r="27" spans="3:6" ht="15" thickBot="1" x14ac:dyDescent="0.25">
      <c r="C27" s="39" t="s">
        <v>72</v>
      </c>
      <c r="D27" s="34">
        <v>0</v>
      </c>
      <c r="E27" s="34">
        <v>2</v>
      </c>
      <c r="F27" s="34">
        <f t="shared" si="0"/>
        <v>2</v>
      </c>
    </row>
    <row r="41" spans="3:3" x14ac:dyDescent="0.2">
      <c r="C41" s="99" t="s">
        <v>118</v>
      </c>
    </row>
  </sheetData>
  <mergeCells count="4">
    <mergeCell ref="E17:E18"/>
    <mergeCell ref="F17:F18"/>
    <mergeCell ref="C17:C18"/>
    <mergeCell ref="D17:D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Inicio</vt:lpstr>
      <vt:lpstr>Fiscalia Gral Est y Órg Central</vt:lpstr>
      <vt:lpstr>Fiscalías Territoriales</vt:lpstr>
      <vt:lpstr>Distribución por Sexo</vt:lpstr>
      <vt:lpstr>Antigüedad-Edad</vt:lpstr>
      <vt:lpstr>Rotación de personal</vt:lpstr>
      <vt:lpstr>Número de Fiscales - Población</vt:lpstr>
      <vt:lpstr>Situaciones Adtvas-Bajas enf.</vt:lpstr>
      <vt:lpstr>Exceden Lic. materia concilició</vt:lpstr>
      <vt:lpstr>Composic. Trib Calificadores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2022-02-17T10:17:35Z</dcterms:modified>
</cp:coreProperties>
</file>